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B63E70AD-10B0-480F-BA7A-7988FA749C9F}" xr6:coauthVersionLast="47" xr6:coauthVersionMax="47" xr10:uidLastSave="{00000000-0000-0000-0000-000000000000}"/>
  <bookViews>
    <workbookView xWindow="-110" yWindow="-110" windowWidth="19420" windowHeight="10300" tabRatio="632" xr2:uid="{00000000-000D-0000-FFFF-FFFF00000000}"/>
  </bookViews>
  <sheets>
    <sheet name="Feuil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44" i="4" l="1"/>
  <c r="A25" i="4"/>
  <c r="H25" i="4" s="1"/>
  <c r="K44" i="4"/>
  <c r="F44" i="4"/>
  <c r="L44" i="4" s="1"/>
  <c r="E45" i="4"/>
  <c r="A26" i="4"/>
  <c r="H26" i="4" s="1"/>
  <c r="F45" i="4"/>
  <c r="L45" i="4"/>
  <c r="E46" i="4"/>
  <c r="A27" i="4"/>
  <c r="N27" i="4" s="1"/>
  <c r="F46" i="4"/>
  <c r="E47" i="4"/>
  <c r="A28" i="4"/>
  <c r="F28" i="4" s="1"/>
  <c r="K47" i="4"/>
  <c r="F47" i="4"/>
  <c r="E48" i="4"/>
  <c r="A29" i="4"/>
  <c r="J29" i="4" s="1"/>
  <c r="K48" i="4"/>
  <c r="F48" i="4"/>
  <c r="L48" i="4" s="1"/>
  <c r="E49" i="4"/>
  <c r="A30" i="4"/>
  <c r="J30" i="4" s="1"/>
  <c r="K49" i="4"/>
  <c r="F49" i="4"/>
  <c r="L49" i="4" s="1"/>
  <c r="E50" i="4"/>
  <c r="A31" i="4"/>
  <c r="H31" i="4" s="1"/>
  <c r="K50" i="4"/>
  <c r="F50" i="4"/>
  <c r="L50" i="4"/>
  <c r="E51" i="4"/>
  <c r="A32" i="4"/>
  <c r="N32" i="4" s="1"/>
  <c r="F51" i="4"/>
  <c r="L51" i="4"/>
  <c r="E52" i="4"/>
  <c r="A33" i="4"/>
  <c r="N33" i="4" s="1"/>
  <c r="F52" i="4"/>
  <c r="E53" i="4"/>
  <c r="A34" i="4"/>
  <c r="E34" i="4" s="1"/>
  <c r="K53" i="4"/>
  <c r="F53" i="4"/>
  <c r="E54" i="4"/>
  <c r="A35" i="4"/>
  <c r="N35" i="4" s="1"/>
  <c r="K54" i="4"/>
  <c r="F54" i="4"/>
  <c r="L54" i="4" s="1"/>
  <c r="E55" i="4"/>
  <c r="A36" i="4"/>
  <c r="C36" i="4" s="1"/>
  <c r="K55" i="4"/>
  <c r="F55" i="4"/>
  <c r="E56" i="4"/>
  <c r="K56" i="4" s="1"/>
  <c r="A37" i="4"/>
  <c r="L37" i="4" s="1"/>
  <c r="F56" i="4"/>
  <c r="L56" i="4"/>
  <c r="E57" i="4"/>
  <c r="A38" i="4"/>
  <c r="C38" i="4" s="1"/>
  <c r="F57" i="4"/>
  <c r="L57" i="4"/>
  <c r="E58" i="4"/>
  <c r="K58" i="4" s="1"/>
  <c r="A39" i="4"/>
  <c r="N39" i="4" s="1"/>
  <c r="F58" i="4"/>
  <c r="E59" i="4"/>
  <c r="K59" i="4" s="1"/>
  <c r="A40" i="4"/>
  <c r="H40" i="4" s="1"/>
  <c r="F59" i="4"/>
  <c r="E60" i="4"/>
  <c r="A41" i="4"/>
  <c r="D41" i="4" s="1"/>
  <c r="K60" i="4"/>
  <c r="F60" i="4"/>
  <c r="L60" i="4" s="1"/>
  <c r="E61" i="4"/>
  <c r="K61" i="4" s="1"/>
  <c r="A42" i="4"/>
  <c r="G42" i="4" s="1"/>
  <c r="F61" i="4"/>
  <c r="D45" i="4"/>
  <c r="J45" i="4" s="1"/>
  <c r="D46" i="4"/>
  <c r="D47" i="4"/>
  <c r="J47" i="4"/>
  <c r="D48" i="4"/>
  <c r="D49" i="4"/>
  <c r="J49" i="4"/>
  <c r="D50" i="4"/>
  <c r="J50" i="4" s="1"/>
  <c r="D51" i="4"/>
  <c r="D52" i="4"/>
  <c r="D53" i="4"/>
  <c r="J53" i="4"/>
  <c r="D54" i="4"/>
  <c r="D55" i="4"/>
  <c r="D56" i="4"/>
  <c r="J56" i="4"/>
  <c r="D57" i="4"/>
  <c r="J57" i="4" s="1"/>
  <c r="D58" i="4"/>
  <c r="D59" i="4"/>
  <c r="J59" i="4"/>
  <c r="D60" i="4"/>
  <c r="D61" i="4"/>
  <c r="D44" i="4"/>
  <c r="J44" i="4"/>
  <c r="C45" i="4"/>
  <c r="G45" i="4"/>
  <c r="C46" i="4"/>
  <c r="G46" i="4"/>
  <c r="C47" i="4"/>
  <c r="G47" i="4"/>
  <c r="C48" i="4"/>
  <c r="G48" i="4"/>
  <c r="C49" i="4"/>
  <c r="G49" i="4"/>
  <c r="C50" i="4"/>
  <c r="G50" i="4"/>
  <c r="C51" i="4"/>
  <c r="G51" i="4"/>
  <c r="C52" i="4"/>
  <c r="G52" i="4"/>
  <c r="C53" i="4"/>
  <c r="G53" i="4"/>
  <c r="C54" i="4"/>
  <c r="G54" i="4"/>
  <c r="C55" i="4"/>
  <c r="G55" i="4"/>
  <c r="C56" i="4"/>
  <c r="G56" i="4"/>
  <c r="C57" i="4"/>
  <c r="G57" i="4"/>
  <c r="C58" i="4"/>
  <c r="G58" i="4"/>
  <c r="C59" i="4"/>
  <c r="G59" i="4"/>
  <c r="C60" i="4"/>
  <c r="G60" i="4"/>
  <c r="C61" i="4"/>
  <c r="G61" i="4"/>
  <c r="G44" i="4"/>
  <c r="C44" i="4"/>
  <c r="N37" i="4"/>
  <c r="N40" i="4"/>
  <c r="N34" i="4"/>
  <c r="N28" i="4"/>
  <c r="N24" i="4"/>
  <c r="I34" i="4"/>
  <c r="I32" i="4"/>
  <c r="I31" i="4"/>
  <c r="I28" i="4"/>
  <c r="I25" i="4"/>
  <c r="I24" i="4"/>
  <c r="K24" i="4"/>
  <c r="L24" i="4"/>
  <c r="L25" i="4"/>
  <c r="L31" i="4"/>
  <c r="L32" i="4"/>
  <c r="K34" i="4"/>
  <c r="J24" i="4"/>
  <c r="J25" i="4"/>
  <c r="J31" i="4"/>
  <c r="J35" i="4"/>
  <c r="J37" i="4"/>
  <c r="J38" i="4"/>
  <c r="H37" i="4"/>
  <c r="H35" i="4"/>
  <c r="H24" i="4"/>
  <c r="E37" i="4"/>
  <c r="E24" i="4"/>
  <c r="E25" i="4"/>
  <c r="E31" i="4"/>
  <c r="K30" i="4"/>
  <c r="G24" i="4"/>
  <c r="K37" i="4"/>
  <c r="K40" i="4"/>
  <c r="L39" i="4"/>
  <c r="H38" i="4"/>
  <c r="E28" i="4"/>
  <c r="K27" i="4"/>
  <c r="K26" i="4"/>
  <c r="C25" i="4"/>
  <c r="C34" i="4"/>
  <c r="C37" i="4"/>
  <c r="C24" i="4"/>
  <c r="F39" i="4"/>
  <c r="D39" i="4"/>
  <c r="F29" i="4"/>
  <c r="D29" i="4"/>
  <c r="D26" i="4"/>
  <c r="F25" i="4"/>
  <c r="D25" i="4"/>
  <c r="F24" i="4"/>
  <c r="D24" i="4"/>
  <c r="K29" i="4"/>
  <c r="E38" i="4"/>
  <c r="F36" i="4"/>
  <c r="H29" i="4"/>
  <c r="L28" i="4"/>
  <c r="D28" i="4"/>
  <c r="D31" i="4"/>
  <c r="D38" i="4"/>
  <c r="C26" i="4"/>
  <c r="G30" i="4"/>
  <c r="E36" i="4"/>
  <c r="J28" i="4"/>
  <c r="E26" i="4"/>
  <c r="C28" i="4"/>
  <c r="K38" i="4"/>
  <c r="F31" i="4"/>
  <c r="F38" i="4"/>
  <c r="J39" i="4"/>
  <c r="K52" i="4" l="1"/>
  <c r="J55" i="4"/>
  <c r="I38" i="4"/>
  <c r="C33" i="4"/>
  <c r="J32" i="4"/>
  <c r="K45" i="4"/>
  <c r="L33" i="4"/>
  <c r="K32" i="4"/>
  <c r="L38" i="4"/>
  <c r="F30" i="4"/>
  <c r="D42" i="4"/>
  <c r="J26" i="4"/>
  <c r="C27" i="4"/>
  <c r="D36" i="4"/>
  <c r="D27" i="4"/>
  <c r="C41" i="4"/>
  <c r="N29" i="4"/>
  <c r="C32" i="4"/>
  <c r="E33" i="4"/>
  <c r="J36" i="4"/>
  <c r="K46" i="4"/>
  <c r="E30" i="4"/>
  <c r="I36" i="4"/>
  <c r="K57" i="4"/>
  <c r="J61" i="4"/>
  <c r="K51" i="4"/>
  <c r="L30" i="4"/>
  <c r="D30" i="4"/>
  <c r="C30" i="4"/>
  <c r="E42" i="4"/>
  <c r="N26" i="4"/>
  <c r="E32" i="4"/>
  <c r="F26" i="4"/>
  <c r="D32" i="4"/>
  <c r="G32" i="4"/>
  <c r="I26" i="4"/>
  <c r="H36" i="4"/>
  <c r="L26" i="4"/>
  <c r="F32" i="4"/>
  <c r="F41" i="4"/>
  <c r="N30" i="4"/>
  <c r="J51" i="4"/>
  <c r="L61" i="4"/>
  <c r="C31" i="4"/>
  <c r="H30" i="4"/>
  <c r="K25" i="4"/>
  <c r="K36" i="4"/>
  <c r="D33" i="4"/>
  <c r="F42" i="4"/>
  <c r="G31" i="4"/>
  <c r="H32" i="4"/>
  <c r="I29" i="4"/>
  <c r="N31" i="4"/>
  <c r="L55" i="4"/>
  <c r="E41" i="4"/>
  <c r="K31" i="4"/>
  <c r="F33" i="4"/>
  <c r="H34" i="4"/>
  <c r="L34" i="4"/>
  <c r="I30" i="4"/>
  <c r="F27" i="4"/>
  <c r="J46" i="4"/>
  <c r="J40" i="4"/>
  <c r="F40" i="4"/>
  <c r="L58" i="4"/>
  <c r="L52" i="4"/>
  <c r="L46" i="4"/>
  <c r="D34" i="4"/>
  <c r="J58" i="4"/>
  <c r="C29" i="4"/>
  <c r="E27" i="4"/>
  <c r="K39" i="4"/>
  <c r="L40" i="4"/>
  <c r="H28" i="4"/>
  <c r="D35" i="4"/>
  <c r="L36" i="4"/>
  <c r="E29" i="4"/>
  <c r="H41" i="4"/>
  <c r="L29" i="4"/>
  <c r="N36" i="4"/>
  <c r="J60" i="4"/>
  <c r="J54" i="4"/>
  <c r="J48" i="4"/>
  <c r="L59" i="4"/>
  <c r="L53" i="4"/>
  <c r="L47" i="4"/>
  <c r="J34" i="4"/>
  <c r="K28" i="4"/>
  <c r="D40" i="4"/>
  <c r="K33" i="4"/>
  <c r="H39" i="4"/>
  <c r="J52" i="4"/>
  <c r="H27" i="4"/>
  <c r="F34" i="4"/>
  <c r="G29" i="4"/>
  <c r="J27" i="4"/>
  <c r="L27" i="4"/>
  <c r="J33" i="4"/>
  <c r="F35" i="4"/>
  <c r="C42" i="4"/>
  <c r="H33" i="4"/>
  <c r="K35" i="4"/>
  <c r="I27" i="4"/>
  <c r="I33" i="4"/>
</calcChain>
</file>

<file path=xl/sharedStrings.xml><?xml version="1.0" encoding="utf-8"?>
<sst xmlns="http://schemas.openxmlformats.org/spreadsheetml/2006/main" count="53" uniqueCount="43">
  <si>
    <t>E. h. onager</t>
  </si>
  <si>
    <t xml:space="preserve">       </t>
  </si>
  <si>
    <t>2-5</t>
  </si>
  <si>
    <t>17bis</t>
  </si>
  <si>
    <t>Springs</t>
  </si>
  <si>
    <t>Creek</t>
  </si>
  <si>
    <t xml:space="preserve">Fairbanks </t>
  </si>
  <si>
    <t>Log10 onag.</t>
  </si>
  <si>
    <t>E. alaskae</t>
  </si>
  <si>
    <t>USNM 7700</t>
  </si>
  <si>
    <t>FAM 60001</t>
  </si>
  <si>
    <t>FAM 60011</t>
  </si>
  <si>
    <t>FAM 60071</t>
  </si>
  <si>
    <t>FAM 60010</t>
  </si>
  <si>
    <t>Dawson 32</t>
  </si>
  <si>
    <t>NMC 17905</t>
  </si>
  <si>
    <t>M, vv</t>
  </si>
  <si>
    <t>CF 7</t>
  </si>
  <si>
    <t>IA 5059</t>
  </si>
  <si>
    <t>M ?</t>
  </si>
  <si>
    <t>N Sibérie</t>
  </si>
  <si>
    <t>PIN 301-5*</t>
  </si>
  <si>
    <t>PIN 301-533*</t>
  </si>
  <si>
    <t>3&gt;103</t>
  </si>
  <si>
    <t>Sheridan 2</t>
  </si>
  <si>
    <t>NY</t>
  </si>
  <si>
    <t>UNSM 1349</t>
  </si>
  <si>
    <t>Hay S 13</t>
  </si>
  <si>
    <t>Dawson 28</t>
  </si>
  <si>
    <t>NMC 17254</t>
  </si>
  <si>
    <t>semiplicatus ?</t>
  </si>
  <si>
    <t>n=31</t>
    <phoneticPr fontId="3"/>
  </si>
  <si>
    <t>Mesures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</si>
  <si>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</si>
  <si>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</si>
  <si>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</si>
  <si>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</si>
  <si>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</si>
  <si>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</si>
  <si>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</si>
  <si>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</si>
  <si>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</si>
  <si>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 xml:space="preserve">Manley Hot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</si>
</sst>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9"/>
      <name val="Geneva"/>
    </font>
    <font>
      <sz val="14"/>
      <name val="Times New Roman"/>
      <family val="1"/>
    </font>
    <font>
      <sz val="14"/>
      <name val="Times New Roman"/>
      <family val="1"/>
    </font>
    <font>
      <sz val="8"/>
      <name val="Geneva"/>
      <family val="2"/>
    </font>
    <font>
      <sz val="14"/>
      <name val="Times New Roman"/>
      <family val="1"/>
    </font>
    <font>
      <b/>
      <sz val="14"/>
      <color indexed="48"/>
      <name val="Times New Roman"/>
      <family val="1"/>
    </font>
    <font>
      <sz val="14"/>
      <color indexed="10"/>
      <name val="Times New Roman"/>
      <family val="1"/>
    </font>
    <font>
      <b/>
      <sz val="14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1" fontId="4" fillId="0" borderId="0" xfId="0" applyNumberFormat="1" applyFont="1" applyAlignment="1">
      <alignment vertical="top"/>
    </xf>
    <xf numFmtId="1" fontId="4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65" fontId="4" fillId="0" borderId="0" xfId="0" applyNumberFormat="1" applyFont="1"/>
    <xf numFmtId="0" fontId="6" fillId="0" borderId="0" xfId="0" applyFont="1"/>
    <xf numFmtId="164" fontId="4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165" fontId="6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/>
    <xf numFmtId="165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34921691126599"/>
          <c:y val="8.4288693162366493E-2"/>
          <c:w val="0.67939798814740904"/>
          <c:h val="0.81373502225265304"/>
        </c:manualLayout>
      </c:layout>
      <c:lineChart>
        <c:grouping val="standard"/>
        <c:varyColors val="0"/>
        <c:ser>
          <c:idx val="0"/>
          <c:order val="0"/>
          <c:tx>
            <c:strRef>
              <c:f>Feuil1!$C$24</c:f>
              <c:strCache>
                <c:ptCount val="1"/>
                <c:pt idx="0">
                  <c:v>USNM 7700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Feuil1!$C$25:$C$40</c:f>
              <c:numCache>
                <c:formatCode>0.000</c:formatCode>
                <c:ptCount val="16"/>
                <c:pt idx="0">
                  <c:v>8.509710481981303E-2</c:v>
                </c:pt>
                <c:pt idx="1">
                  <c:v>3.719908746072198E-2</c:v>
                </c:pt>
                <c:pt idx="2">
                  <c:v>-1.1041465736266964E-2</c:v>
                </c:pt>
                <c:pt idx="3">
                  <c:v>8.2052327905119071E-2</c:v>
                </c:pt>
                <c:pt idx="4">
                  <c:v>5.978112639656441E-2</c:v>
                </c:pt>
                <c:pt idx="5">
                  <c:v>9.8371793189534706E-2</c:v>
                </c:pt>
                <c:pt idx="6">
                  <c:v>8.9370440249560312E-2</c:v>
                </c:pt>
                <c:pt idx="7">
                  <c:v>6.1437694845837498E-2</c:v>
                </c:pt>
                <c:pt idx="8">
                  <c:v>4.7743164413924788E-2</c:v>
                </c:pt>
                <c:pt idx="9">
                  <c:v>-1.9940282209178761E-2</c:v>
                </c:pt>
                <c:pt idx="11">
                  <c:v>3.7627442548875178E-2</c:v>
                </c:pt>
                <c:pt idx="12">
                  <c:v>4.4292303064236593E-2</c:v>
                </c:pt>
                <c:pt idx="13">
                  <c:v>-3.956663699400087E-2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E-034B-9EC9-1F5CEA354B9C}"/>
            </c:ext>
          </c:extLst>
        </c:ser>
        <c:ser>
          <c:idx val="2"/>
          <c:order val="1"/>
          <c:tx>
            <c:strRef>
              <c:f>Feuil1!$D$24</c:f>
              <c:strCache>
                <c:ptCount val="1"/>
                <c:pt idx="0">
                  <c:v>FAM 60001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Feuil1!$D$25:$D$40</c:f>
              <c:numCache>
                <c:formatCode>0.000</c:formatCode>
                <c:ptCount val="16"/>
                <c:pt idx="0">
                  <c:v>9.1437282850831858E-2</c:v>
                </c:pt>
                <c:pt idx="1">
                  <c:v>3.719908746072198E-2</c:v>
                </c:pt>
                <c:pt idx="2">
                  <c:v>-1.8728294402558188E-2</c:v>
                </c:pt>
                <c:pt idx="3">
                  <c:v>9.2602510238426916E-2</c:v>
                </c:pt>
                <c:pt idx="4">
                  <c:v>5.6503416635328652E-2</c:v>
                </c:pt>
                <c:pt idx="5">
                  <c:v>8.1601582939641482E-2</c:v>
                </c:pt>
                <c:pt idx="6">
                  <c:v>7.0065285054173865E-2</c:v>
                </c:pt>
                <c:pt idx="7">
                  <c:v>7.0581074285707146E-2</c:v>
                </c:pt>
                <c:pt idx="8">
                  <c:v>4.377697719632323E-2</c:v>
                </c:pt>
                <c:pt idx="9">
                  <c:v>-1.0600255955035331E-2</c:v>
                </c:pt>
                <c:pt idx="10">
                  <c:v>8.1585583074139656E-3</c:v>
                </c:pt>
                <c:pt idx="11">
                  <c:v>4.6401366856380299E-2</c:v>
                </c:pt>
                <c:pt idx="13">
                  <c:v>-3.956663699400087E-2</c:v>
                </c:pt>
                <c:pt idx="14">
                  <c:v>5.82997026172829E-2</c:v>
                </c:pt>
                <c:pt idx="15">
                  <c:v>1.5602821519165033E-2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E-034B-9EC9-1F5CEA354B9C}"/>
            </c:ext>
          </c:extLst>
        </c:ser>
        <c:ser>
          <c:idx val="1"/>
          <c:order val="2"/>
          <c:tx>
            <c:strRef>
              <c:f>Feuil1!$E$24</c:f>
              <c:strCache>
                <c:ptCount val="1"/>
                <c:pt idx="0">
                  <c:v>FAM 60010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Feuil1!$E$25:$E$40</c:f>
              <c:numCache>
                <c:formatCode>0.000</c:formatCode>
                <c:ptCount val="16"/>
                <c:pt idx="0">
                  <c:v>1.6016185676513972E-2</c:v>
                </c:pt>
                <c:pt idx="1">
                  <c:v>3.719908746072198E-2</c:v>
                </c:pt>
                <c:pt idx="2">
                  <c:v>-4.2640451807969271E-2</c:v>
                </c:pt>
                <c:pt idx="3">
                  <c:v>6.7574504536496161E-2</c:v>
                </c:pt>
                <c:pt idx="4">
                  <c:v>4.9872837736315567E-2</c:v>
                </c:pt>
                <c:pt idx="5">
                  <c:v>8.838757228293348E-2</c:v>
                </c:pt>
                <c:pt idx="6">
                  <c:v>7.6596152213131541E-2</c:v>
                </c:pt>
                <c:pt idx="7">
                  <c:v>5.2097668591694068E-2</c:v>
                </c:pt>
                <c:pt idx="8">
                  <c:v>5.1673458042357456E-2</c:v>
                </c:pt>
                <c:pt idx="9">
                  <c:v>2.487206220718341E-2</c:v>
                </c:pt>
                <c:pt idx="11">
                  <c:v>4.6401366856380299E-2</c:v>
                </c:pt>
                <c:pt idx="12">
                  <c:v>1.8738198591848443E-2</c:v>
                </c:pt>
                <c:pt idx="13">
                  <c:v>-7.4328743253212703E-2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E-034B-9EC9-1F5CEA354B9C}"/>
            </c:ext>
          </c:extLst>
        </c:ser>
        <c:ser>
          <c:idx val="3"/>
          <c:order val="3"/>
          <c:tx>
            <c:strRef>
              <c:f>Feuil1!$F$24</c:f>
              <c:strCache>
                <c:ptCount val="1"/>
                <c:pt idx="0">
                  <c:v>FAM 60011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Feuil1!$F$25:$F$40</c:f>
              <c:numCache>
                <c:formatCode>0.000</c:formatCode>
                <c:ptCount val="16"/>
                <c:pt idx="0">
                  <c:v>9.1437282850831858E-2</c:v>
                </c:pt>
                <c:pt idx="1">
                  <c:v>3.1446758571630706E-2</c:v>
                </c:pt>
                <c:pt idx="2">
                  <c:v>-5.9346145310822163E-2</c:v>
                </c:pt>
                <c:pt idx="3">
                  <c:v>9.2602510238426916E-2</c:v>
                </c:pt>
                <c:pt idx="4">
                  <c:v>7.5808571830715099E-2</c:v>
                </c:pt>
                <c:pt idx="5">
                  <c:v>0.10164950295077047</c:v>
                </c:pt>
                <c:pt idx="6">
                  <c:v>6.3434706155160558E-2</c:v>
                </c:pt>
                <c:pt idx="7">
                  <c:v>7.95359169386336E-2</c:v>
                </c:pt>
                <c:pt idx="8">
                  <c:v>3.7758943507324005E-2</c:v>
                </c:pt>
                <c:pt idx="9">
                  <c:v>-4.9229658311166435E-2</c:v>
                </c:pt>
                <c:pt idx="10">
                  <c:v>8.1585583074139656E-3</c:v>
                </c:pt>
                <c:pt idx="11">
                  <c:v>6.3434706155160558E-2</c:v>
                </c:pt>
                <c:pt idx="13">
                  <c:v>-3.956663699400087E-2</c:v>
                </c:pt>
                <c:pt idx="14">
                  <c:v>6.6125040129239476E-2</c:v>
                </c:pt>
                <c:pt idx="15">
                  <c:v>2.4811441972598658E-3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E-034B-9EC9-1F5CEA354B9C}"/>
            </c:ext>
          </c:extLst>
        </c:ser>
        <c:ser>
          <c:idx val="4"/>
          <c:order val="4"/>
          <c:tx>
            <c:strRef>
              <c:f>Feuil1!$G$24</c:f>
              <c:strCache>
                <c:ptCount val="1"/>
                <c:pt idx="0">
                  <c:v>FAM 60071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Feuil1!$G$25:$G$40</c:f>
              <c:numCache>
                <c:formatCode>General</c:formatCode>
                <c:ptCount val="16"/>
                <c:pt idx="4" formatCode="0.000">
                  <c:v>4.9872837736315567E-2</c:v>
                </c:pt>
                <c:pt idx="5" formatCode="0.000">
                  <c:v>9.8371793189534706E-2</c:v>
                </c:pt>
                <c:pt idx="6" formatCode="0.000">
                  <c:v>9.5619389526562015E-2</c:v>
                </c:pt>
                <c:pt idx="7" formatCode="0.000">
                  <c:v>7.0581074285707146E-2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E-034B-9EC9-1F5CEA354B9C}"/>
            </c:ext>
          </c:extLst>
        </c:ser>
        <c:ser>
          <c:idx val="5"/>
          <c:order val="5"/>
          <c:tx>
            <c:strRef>
              <c:f>Feuil1!$H$24</c:f>
              <c:strCache>
                <c:ptCount val="1"/>
                <c:pt idx="0">
                  <c:v>NMC 17905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Feuil1!$H$25:$H$40</c:f>
              <c:numCache>
                <c:formatCode>0.000</c:formatCode>
                <c:ptCount val="16"/>
                <c:pt idx="0">
                  <c:v>-4.8441803550404616E-2</c:v>
                </c:pt>
                <c:pt idx="1">
                  <c:v>4.2876220352412453E-2</c:v>
                </c:pt>
                <c:pt idx="2">
                  <c:v>-3.4522561585789813E-2</c:v>
                </c:pt>
                <c:pt idx="3">
                  <c:v>0.10628220752961948</c:v>
                </c:pt>
                <c:pt idx="4">
                  <c:v>4.9872837736315567E-2</c:v>
                </c:pt>
                <c:pt idx="5">
                  <c:v>9.8371793189534706E-2</c:v>
                </c:pt>
                <c:pt idx="6">
                  <c:v>6.3434706155160558E-2</c:v>
                </c:pt>
                <c:pt idx="7">
                  <c:v>5.2097668591694068E-2</c:v>
                </c:pt>
                <c:pt idx="8">
                  <c:v>6.3504792556998702E-3</c:v>
                </c:pt>
                <c:pt idx="9">
                  <c:v>-1.0600255955035331E-2</c:v>
                </c:pt>
                <c:pt idx="10">
                  <c:v>1.6431084273404117E-2</c:v>
                </c:pt>
                <c:pt idx="11">
                  <c:v>4.6401366856380299E-2</c:v>
                </c:pt>
                <c:pt idx="12">
                  <c:v>4.4292303064236593E-2</c:v>
                </c:pt>
                <c:pt idx="13">
                  <c:v>-7.3819536225996352E-3</c:v>
                </c:pt>
                <c:pt idx="14">
                  <c:v>7.8861861532172117E-2</c:v>
                </c:pt>
                <c:pt idx="15">
                  <c:v>1.0401627833357185E-2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9E-034B-9EC9-1F5CEA354B9C}"/>
            </c:ext>
          </c:extLst>
        </c:ser>
        <c:ser>
          <c:idx val="6"/>
          <c:order val="6"/>
          <c:tx>
            <c:strRef>
              <c:f>Feuil1!$I$24</c:f>
              <c:strCache>
                <c:ptCount val="1"/>
                <c:pt idx="0">
                  <c:v>NMC 17254</c:v>
                </c:pt>
              </c:strCache>
            </c:strRef>
          </c:tx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Feuil1!$I$25:$I$40</c:f>
              <c:numCache>
                <c:formatCode>0.000</c:formatCode>
                <c:ptCount val="16"/>
                <c:pt idx="0">
                  <c:v>8.4630477860681008E-3</c:v>
                </c:pt>
                <c:pt idx="1">
                  <c:v>4.2876220352412453E-2</c:v>
                </c:pt>
                <c:pt idx="2">
                  <c:v>-4.6757018002801409E-2</c:v>
                </c:pt>
                <c:pt idx="3">
                  <c:v>7.8477867546820956E-2</c:v>
                </c:pt>
                <c:pt idx="4">
                  <c:v>4.9872837736315567E-2</c:v>
                </c:pt>
                <c:pt idx="5">
                  <c:v>8.1601582939641482E-2</c:v>
                </c:pt>
                <c:pt idx="6">
                  <c:v>4.2913039010558984E-2</c:v>
                </c:pt>
                <c:pt idx="7">
                  <c:v>8.8309841246138721E-2</c:v>
                </c:pt>
                <c:pt idx="8">
                  <c:v>5.9428922739119372E-2</c:v>
                </c:pt>
                <c:pt idx="9">
                  <c:v>1.6271890445265891E-2</c:v>
                </c:pt>
                <c:pt idx="11">
                  <c:v>3.7627442548875178E-2</c:v>
                </c:pt>
                <c:pt idx="13">
                  <c:v>-3.956663699400087E-2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3540-944D-78EE093D6A6F}"/>
            </c:ext>
          </c:extLst>
        </c:ser>
        <c:ser>
          <c:idx val="7"/>
          <c:order val="7"/>
          <c:tx>
            <c:strRef>
              <c:f>Feuil1!$J$24</c:f>
              <c:strCache>
                <c:ptCount val="1"/>
                <c:pt idx="0">
                  <c:v>IA 5059</c:v>
                </c:pt>
              </c:strCache>
            </c:strRef>
          </c:tx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Feuil1!$J$25:$J$40</c:f>
              <c:numCache>
                <c:formatCode>0.000</c:formatCode>
                <c:ptCount val="16"/>
                <c:pt idx="0">
                  <c:v>3.7918027124343778E-2</c:v>
                </c:pt>
                <c:pt idx="1">
                  <c:v>3.719908746072198E-2</c:v>
                </c:pt>
                <c:pt idx="2">
                  <c:v>-4.2640451807969271E-2</c:v>
                </c:pt>
                <c:pt idx="3">
                  <c:v>9.6063042347933614E-2</c:v>
                </c:pt>
                <c:pt idx="4">
                  <c:v>5.6503416635328652E-2</c:v>
                </c:pt>
                <c:pt idx="5">
                  <c:v>0.10164950295077047</c:v>
                </c:pt>
                <c:pt idx="6">
                  <c:v>5.6701323496192169E-2</c:v>
                </c:pt>
                <c:pt idx="7">
                  <c:v>6.6033446534986551E-2</c:v>
                </c:pt>
                <c:pt idx="8">
                  <c:v>3.1656344520469837E-2</c:v>
                </c:pt>
                <c:pt idx="9">
                  <c:v>2.0593264227908525E-2</c:v>
                </c:pt>
                <c:pt idx="10">
                  <c:v>3.2517904166858624E-2</c:v>
                </c:pt>
                <c:pt idx="11">
                  <c:v>2.8672599895948725E-2</c:v>
                </c:pt>
                <c:pt idx="12">
                  <c:v>4.4292303064236593E-2</c:v>
                </c:pt>
                <c:pt idx="13">
                  <c:v>-3.956663699400087E-2</c:v>
                </c:pt>
                <c:pt idx="14">
                  <c:v>7.3811868795530255E-2</c:v>
                </c:pt>
                <c:pt idx="15">
                  <c:v>1.3010010940885497E-2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3540-944D-78EE093D6A6F}"/>
            </c:ext>
          </c:extLst>
        </c:ser>
        <c:ser>
          <c:idx val="8"/>
          <c:order val="8"/>
          <c:tx>
            <c:strRef>
              <c:f>Feuil1!$K$24</c:f>
              <c:strCache>
                <c:ptCount val="1"/>
                <c:pt idx="0">
                  <c:v>PIN 301-5*</c:v>
                </c:pt>
              </c:strCache>
            </c:strRef>
          </c:tx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Feuil1!$K$25:$K$40</c:f>
              <c:numCache>
                <c:formatCode>0.000</c:formatCode>
                <c:ptCount val="16"/>
                <c:pt idx="0">
                  <c:v>2.3440203755720868E-2</c:v>
                </c:pt>
                <c:pt idx="1">
                  <c:v>2.5617214910906849E-2</c:v>
                </c:pt>
                <c:pt idx="2">
                  <c:v>-4.2640451807969271E-2</c:v>
                </c:pt>
                <c:pt idx="3">
                  <c:v>4.684501967775212E-2</c:v>
                </c:pt>
                <c:pt idx="4">
                  <c:v>3.9733206385435427E-2</c:v>
                </c:pt>
                <c:pt idx="5">
                  <c:v>9.1741214290521622E-2</c:v>
                </c:pt>
                <c:pt idx="6">
                  <c:v>7.0065285054173865E-2</c:v>
                </c:pt>
                <c:pt idx="7">
                  <c:v>6.1437694845837498E-2</c:v>
                </c:pt>
                <c:pt idx="8">
                  <c:v>2.546676970277284E-2</c:v>
                </c:pt>
                <c:pt idx="9">
                  <c:v>-1.0600255955035331E-2</c:v>
                </c:pt>
                <c:pt idx="10">
                  <c:v>3.9624437138057189E-3</c:v>
                </c:pt>
                <c:pt idx="11">
                  <c:v>2.8672599895948725E-2</c:v>
                </c:pt>
                <c:pt idx="12">
                  <c:v>2.5269065750806119E-2</c:v>
                </c:pt>
                <c:pt idx="13">
                  <c:v>-3.956663699400087E-2</c:v>
                </c:pt>
                <c:pt idx="14">
                  <c:v>4.7641634435226177E-2</c:v>
                </c:pt>
                <c:pt idx="15">
                  <c:v>-1.9374762036406423E-2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8-3540-944D-78EE093D6A6F}"/>
            </c:ext>
          </c:extLst>
        </c:ser>
        <c:ser>
          <c:idx val="9"/>
          <c:order val="9"/>
          <c:tx>
            <c:strRef>
              <c:f>Feuil1!$L$24</c:f>
              <c:strCache>
                <c:ptCount val="1"/>
                <c:pt idx="0">
                  <c:v>PIN 301-533*</c:v>
                </c:pt>
              </c:strCache>
            </c:strRef>
          </c:tx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Feuil1!$L$25:$L$40</c:f>
              <c:numCache>
                <c:formatCode>0.000</c:formatCode>
                <c:ptCount val="16"/>
                <c:pt idx="0">
                  <c:v>-1.5018048063454748E-2</c:v>
                </c:pt>
                <c:pt idx="1">
                  <c:v>2.5617214910906849E-2</c:v>
                </c:pt>
                <c:pt idx="2">
                  <c:v>-1.8728294402558188E-2</c:v>
                </c:pt>
                <c:pt idx="3">
                  <c:v>6.7574504536496161E-2</c:v>
                </c:pt>
                <c:pt idx="4">
                  <c:v>4.3139455077346955E-2</c:v>
                </c:pt>
                <c:pt idx="5">
                  <c:v>8.1601582939641482E-2</c:v>
                </c:pt>
                <c:pt idx="6">
                  <c:v>5.6701323496192169E-2</c:v>
                </c:pt>
                <c:pt idx="7">
                  <c:v>7.0581074285707146E-2</c:v>
                </c:pt>
                <c:pt idx="8">
                  <c:v>2.7539778325637698E-2</c:v>
                </c:pt>
                <c:pt idx="9">
                  <c:v>4.157775571003608E-2</c:v>
                </c:pt>
                <c:pt idx="11">
                  <c:v>3.3173101122625059E-2</c:v>
                </c:pt>
                <c:pt idx="12">
                  <c:v>2.5269065750806119E-2</c:v>
                </c:pt>
                <c:pt idx="13">
                  <c:v>-3.956663699400087E-2</c:v>
                </c:pt>
                <c:pt idx="14">
                  <c:v>5.82997026172829E-2</c:v>
                </c:pt>
                <c:pt idx="15">
                  <c:v>-2.2185739370234714E-2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C8-3540-944D-78EE093D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75432"/>
        <c:axId val="468427400"/>
      </c:lineChart>
      <c:catAx>
        <c:axId val="109875432"/>
        <c:scaling>
          <c:orientation val="minMax"/>
        </c:scaling>
        <c:delete val="0"/>
        <c:axPos val="b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468427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8427400"/>
        <c:scaling>
          <c:orientation val="minMax"/>
          <c:max val="0.2"/>
          <c:min val="-0.15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109875432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99937857831384"/>
          <c:y val="6.6773449469921031E-2"/>
          <c:w val="0.16548271398201922"/>
          <c:h val="0.8409314124401591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Times New Roman"/>
              <a:ea typeface="Geneva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fr-FR" sz="2000"/>
              <a:t>E. alaskae</a:t>
            </a:r>
            <a:r>
              <a:rPr lang="fr-FR" sz="2000" i="0"/>
              <a:t>, n= 5-10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034921691126599"/>
          <c:y val="0.19307531380753101"/>
          <c:w val="0.81665289010819297"/>
          <c:h val="0.70494844002240298"/>
        </c:manualLayout>
      </c:layout>
      <c:lineChart>
        <c:grouping val="standard"/>
        <c:varyColors val="0"/>
        <c:ser>
          <c:idx val="0"/>
          <c:order val="0"/>
          <c:tx>
            <c:strRef>
              <c:f>Feuil1!$J$43</c:f>
              <c:strCache>
                <c:ptCount val="1"/>
                <c:pt idx="0">
                  <c:v>D logx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Feuil1!$I$44:$I$59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Feuil1!$J$44:$J$59</c:f>
              <c:numCache>
                <c:formatCode>0.000</c:formatCode>
                <c:ptCount val="16"/>
                <c:pt idx="0">
                  <c:v>3.4742184950894206E-2</c:v>
                </c:pt>
                <c:pt idx="1">
                  <c:v>3.5290097653390973E-2</c:v>
                </c:pt>
                <c:pt idx="2">
                  <c:v>-3.4969596604059738E-2</c:v>
                </c:pt>
                <c:pt idx="3">
                  <c:v>8.1458623804587571E-2</c:v>
                </c:pt>
                <c:pt idx="4">
                  <c:v>5.3200781085243065E-2</c:v>
                </c:pt>
                <c:pt idx="5">
                  <c:v>9.2408846215857654E-2</c:v>
                </c:pt>
                <c:pt idx="6">
                  <c:v>6.8747243126260571E-2</c:v>
                </c:pt>
                <c:pt idx="7">
                  <c:v>6.7402741884465156E-2</c:v>
                </c:pt>
                <c:pt idx="8">
                  <c:v>3.7085096231868064E-2</c:v>
                </c:pt>
                <c:pt idx="9">
                  <c:v>1.0491574546076521E-3</c:v>
                </c:pt>
                <c:pt idx="10">
                  <c:v>1.3965829885161707E-2</c:v>
                </c:pt>
                <c:pt idx="11">
                  <c:v>4.1060618387269043E-2</c:v>
                </c:pt>
                <c:pt idx="12">
                  <c:v>3.382686938607149E-2</c:v>
                </c:pt>
                <c:pt idx="13">
                  <c:v>-3.956663699400087E-2</c:v>
                </c:pt>
                <c:pt idx="14">
                  <c:v>6.3965441040151116E-2</c:v>
                </c:pt>
                <c:pt idx="15">
                  <c:v>2.5512967801022413E-4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9E-034B-9EC9-1F5CEA354B9C}"/>
            </c:ext>
          </c:extLst>
        </c:ser>
        <c:ser>
          <c:idx val="2"/>
          <c:order val="1"/>
          <c:tx>
            <c:strRef>
              <c:f>Feuil1!$K$43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Feuil1!$I$44:$I$59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Feuil1!$K$44:$K$59</c:f>
              <c:numCache>
                <c:formatCode>0.000</c:formatCode>
                <c:ptCount val="16"/>
                <c:pt idx="0">
                  <c:v>-4.8441803550404616E-2</c:v>
                </c:pt>
                <c:pt idx="1">
                  <c:v>2.5617214910906849E-2</c:v>
                </c:pt>
                <c:pt idx="2">
                  <c:v>-5.9346145310822163E-2</c:v>
                </c:pt>
                <c:pt idx="3">
                  <c:v>4.684501967775212E-2</c:v>
                </c:pt>
                <c:pt idx="4">
                  <c:v>3.9733206385435427E-2</c:v>
                </c:pt>
                <c:pt idx="5">
                  <c:v>8.1601582939641482E-2</c:v>
                </c:pt>
                <c:pt idx="6">
                  <c:v>4.2913039010558984E-2</c:v>
                </c:pt>
                <c:pt idx="7">
                  <c:v>5.2097668591694068E-2</c:v>
                </c:pt>
                <c:pt idx="8">
                  <c:v>6.3504792556998702E-3</c:v>
                </c:pt>
                <c:pt idx="9">
                  <c:v>-4.9229658311166435E-2</c:v>
                </c:pt>
                <c:pt idx="10">
                  <c:v>3.9624437138057189E-3</c:v>
                </c:pt>
                <c:pt idx="11">
                  <c:v>2.8672599895948725E-2</c:v>
                </c:pt>
                <c:pt idx="12">
                  <c:v>1.8738198591848443E-2</c:v>
                </c:pt>
                <c:pt idx="13">
                  <c:v>-7.4328743253212703E-2</c:v>
                </c:pt>
                <c:pt idx="14">
                  <c:v>4.7641634435226177E-2</c:v>
                </c:pt>
                <c:pt idx="15">
                  <c:v>-2.2185739370234714E-2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E-034B-9EC9-1F5CEA354B9C}"/>
            </c:ext>
          </c:extLst>
        </c:ser>
        <c:ser>
          <c:idx val="1"/>
          <c:order val="2"/>
          <c:tx>
            <c:strRef>
              <c:f>Feuil1!$L$43</c:f>
              <c:strCache>
                <c:ptCount val="1"/>
                <c:pt idx="0">
                  <c:v>Dlogmax</c:v>
                </c:pt>
              </c:strCache>
            </c:strRef>
          </c:tx>
          <c:marker>
            <c:symbol val="none"/>
          </c:marker>
          <c:cat>
            <c:strRef>
              <c:f>Feuil1!$I$44:$I$59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Feuil1!$L$44:$L$59</c:f>
              <c:numCache>
                <c:formatCode>0.000</c:formatCode>
                <c:ptCount val="16"/>
                <c:pt idx="0">
                  <c:v>9.1437282850831858E-2</c:v>
                </c:pt>
                <c:pt idx="1">
                  <c:v>4.2876220352412453E-2</c:v>
                </c:pt>
                <c:pt idx="2">
                  <c:v>-1.1041465736266964E-2</c:v>
                </c:pt>
                <c:pt idx="3">
                  <c:v>0.10628220752961948</c:v>
                </c:pt>
                <c:pt idx="4">
                  <c:v>7.5808571830715099E-2</c:v>
                </c:pt>
                <c:pt idx="5">
                  <c:v>0.10164950295077047</c:v>
                </c:pt>
                <c:pt idx="6">
                  <c:v>9.5619389526562015E-2</c:v>
                </c:pt>
                <c:pt idx="7">
                  <c:v>8.8309841246138721E-2</c:v>
                </c:pt>
                <c:pt idx="8">
                  <c:v>5.9428922739119372E-2</c:v>
                </c:pt>
                <c:pt idx="9">
                  <c:v>4.157775571003608E-2</c:v>
                </c:pt>
                <c:pt idx="10">
                  <c:v>3.2517904166858624E-2</c:v>
                </c:pt>
                <c:pt idx="11">
                  <c:v>6.3434706155160558E-2</c:v>
                </c:pt>
                <c:pt idx="12">
                  <c:v>4.4292303064236593E-2</c:v>
                </c:pt>
                <c:pt idx="13">
                  <c:v>-7.3819536225996352E-3</c:v>
                </c:pt>
                <c:pt idx="14">
                  <c:v>7.8861861532172117E-2</c:v>
                </c:pt>
                <c:pt idx="15">
                  <c:v>1.5602821519165033E-2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9E-034B-9EC9-1F5CEA354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430664"/>
        <c:axId val="353865352"/>
      </c:lineChart>
      <c:catAx>
        <c:axId val="353430664"/>
        <c:scaling>
          <c:orientation val="minMax"/>
        </c:scaling>
        <c:delete val="0"/>
        <c:axPos val="b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0"/>
            </a:pPr>
            <a:endParaRPr lang="en-US"/>
          </a:p>
        </c:txPr>
        <c:crossAx val="35386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3865352"/>
        <c:scaling>
          <c:orientation val="minMax"/>
          <c:max val="0.25"/>
          <c:min val="-0.15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0"/>
            </a:pPr>
            <a:endParaRPr lang="en-US"/>
          </a:p>
        </c:txPr>
        <c:crossAx val="35343066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417845393760201"/>
          <c:y val="7.7405857740585796E-2"/>
          <c:w val="0.391642973361361"/>
          <c:h val="9.69559845814251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i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1" u="none" strike="noStrike" baseline="0">
          <a:solidFill>
            <a:srgbClr val="000000"/>
          </a:solidFill>
          <a:latin typeface="Times New Roman"/>
          <a:ea typeface="Geneva"/>
          <a:cs typeface="Times New Roman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260350</xdr:colOff>
      <xdr:row>3</xdr:row>
      <xdr:rowOff>9525</xdr:rowOff>
    </xdr:from>
    <xdr:to>
      <xdr:col>30</xdr:col>
      <xdr:colOff>196850</xdr:colOff>
      <xdr:row>22</xdr:row>
      <xdr:rowOff>120650</xdr:rowOff>
    </xdr:to>
    <xdr:graphicFrame macro="">
      <xdr:nvGraphicFramePr>
        <xdr:cNvPr id="3" name="Chart -10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31</xdr:row>
      <xdr:rowOff>101600</xdr:rowOff>
    </xdr:from>
    <xdr:to>
      <xdr:col>25</xdr:col>
      <xdr:colOff>558800</xdr:colOff>
      <xdr:row>61</xdr:row>
      <xdr:rowOff>76200</xdr:rowOff>
    </xdr:to>
    <xdr:graphicFrame macro="">
      <xdr:nvGraphicFramePr>
        <xdr:cNvPr id="4" name="Chart -10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372532</xdr:colOff>
      <xdr:row>4</xdr:row>
      <xdr:rowOff>76200</xdr:rowOff>
    </xdr:from>
    <xdr:to>
      <xdr:col>16</xdr:col>
      <xdr:colOff>211665</xdr:colOff>
      <xdr:row>20</xdr:row>
      <xdr:rowOff>93132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A8F7F0-787A-4913-89E9-04AD94C02A27}"/>
            </a:ext>
          </a:extLst>
        </xdr:cNvPr>
        <xdr:cNvSpPr txBox="1"/>
      </xdr:nvSpPr>
      <xdr:spPr>
        <a:xfrm>
          <a:off x="12877799" y="990600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397934</xdr:colOff>
      <xdr:row>39</xdr:row>
      <xdr:rowOff>76200</xdr:rowOff>
    </xdr:from>
    <xdr:to>
      <xdr:col>12</xdr:col>
      <xdr:colOff>787400</xdr:colOff>
      <xdr:row>55</xdr:row>
      <xdr:rowOff>93132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8BAC409-AB7E-489F-92C4-FAC1F2CC1AD3}"/>
            </a:ext>
          </a:extLst>
        </xdr:cNvPr>
        <xdr:cNvSpPr txBox="1"/>
      </xdr:nvSpPr>
      <xdr:spPr>
        <a:xfrm>
          <a:off x="10566401" y="8991600"/>
          <a:ext cx="38946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zoomScale="75" zoomScaleNormal="75" workbookViewId="0">
      <selection activeCell="M8" sqref="M8"/>
    </sheetView>
  </sheetViews>
  <sheetFormatPr defaultColWidth="7.8984375" defaultRowHeight="18"/>
  <cols>
    <col min="1" max="1" width="13.09765625" style="1" bestFit="1" customWidth="1"/>
    <col min="2" max="2" width="10.09765625" style="2" customWidth="1"/>
    <col min="3" max="3" width="13.09765625" style="1" bestFit="1" customWidth="1"/>
    <col min="4" max="4" width="14.59765625" style="1" customWidth="1"/>
    <col min="5" max="5" width="14.69921875" style="1" customWidth="1"/>
    <col min="6" max="6" width="14.296875" style="1" customWidth="1"/>
    <col min="7" max="7" width="13.69921875" style="1" customWidth="1"/>
    <col min="8" max="8" width="12.8984375" style="1" bestFit="1" customWidth="1"/>
    <col min="9" max="9" width="12.3984375" style="1" customWidth="1"/>
    <col min="10" max="10" width="12.296875" style="1" bestFit="1" customWidth="1"/>
    <col min="11" max="11" width="14.69921875" style="1" bestFit="1" customWidth="1"/>
    <col min="12" max="12" width="14.296875" style="1" customWidth="1"/>
    <col min="13" max="13" width="13.69921875" style="1" customWidth="1"/>
    <col min="14" max="14" width="13.09765625" style="1" bestFit="1" customWidth="1"/>
    <col min="15" max="15" width="10" style="1" bestFit="1" customWidth="1"/>
    <col min="16" max="17" width="8.69921875" style="1" bestFit="1" customWidth="1"/>
    <col min="18" max="16384" width="7.8984375" style="1"/>
  </cols>
  <sheetData>
    <row r="1" spans="1:15">
      <c r="J1" s="3" t="s">
        <v>16</v>
      </c>
      <c r="K1" s="3" t="s">
        <v>19</v>
      </c>
      <c r="L1" s="3" t="s">
        <v>16</v>
      </c>
      <c r="N1" s="1" t="s">
        <v>30</v>
      </c>
    </row>
    <row r="2" spans="1:15">
      <c r="D2" s="1" t="s">
        <v>4</v>
      </c>
      <c r="E2" s="4" t="s">
        <v>5</v>
      </c>
      <c r="G2" s="1" t="s">
        <v>5</v>
      </c>
      <c r="H2" s="3"/>
      <c r="I2" s="3"/>
      <c r="N2" s="1" t="s">
        <v>23</v>
      </c>
    </row>
    <row r="3" spans="1:15">
      <c r="A3" s="14" t="s">
        <v>31</v>
      </c>
      <c r="C3" s="1" t="s">
        <v>8</v>
      </c>
      <c r="D3" s="1" t="s">
        <v>42</v>
      </c>
      <c r="E3" s="4" t="s">
        <v>6</v>
      </c>
      <c r="G3" s="1" t="s">
        <v>6</v>
      </c>
      <c r="H3" s="3" t="s">
        <v>14</v>
      </c>
      <c r="I3" s="3" t="s">
        <v>28</v>
      </c>
      <c r="J3" s="3" t="s">
        <v>17</v>
      </c>
      <c r="K3" s="3" t="s">
        <v>20</v>
      </c>
      <c r="L3" s="3" t="s">
        <v>20</v>
      </c>
      <c r="M3" s="17"/>
      <c r="N3" s="1" t="s">
        <v>24</v>
      </c>
      <c r="O3" s="5" t="s">
        <v>25</v>
      </c>
    </row>
    <row r="4" spans="1:15">
      <c r="A4" s="14" t="s">
        <v>0</v>
      </c>
      <c r="C4" s="1" t="s">
        <v>9</v>
      </c>
      <c r="D4" s="1" t="s">
        <v>10</v>
      </c>
      <c r="E4" s="2" t="s">
        <v>13</v>
      </c>
      <c r="F4" s="1" t="s">
        <v>11</v>
      </c>
      <c r="G4" s="1" t="s">
        <v>12</v>
      </c>
      <c r="H4" s="3" t="s">
        <v>15</v>
      </c>
      <c r="I4" s="3" t="s">
        <v>29</v>
      </c>
      <c r="J4" s="3" t="s">
        <v>18</v>
      </c>
      <c r="K4" s="3" t="s">
        <v>21</v>
      </c>
      <c r="L4" s="3" t="s">
        <v>22</v>
      </c>
      <c r="M4" s="18"/>
      <c r="N4" s="5" t="s">
        <v>26</v>
      </c>
      <c r="O4" s="5" t="s">
        <v>27</v>
      </c>
    </row>
    <row r="5" spans="1:15">
      <c r="A5" s="14">
        <v>222</v>
      </c>
      <c r="B5" s="2">
        <v>2</v>
      </c>
      <c r="D5" s="1" t="s">
        <v>1</v>
      </c>
      <c r="E5" s="6">
        <v>260</v>
      </c>
      <c r="F5" s="1">
        <v>270</v>
      </c>
      <c r="G5" s="1">
        <v>258</v>
      </c>
      <c r="H5" s="7"/>
      <c r="M5" s="16"/>
      <c r="N5" s="8">
        <v>246</v>
      </c>
      <c r="O5" s="9">
        <v>260</v>
      </c>
    </row>
    <row r="6" spans="1:15">
      <c r="A6" s="19">
        <v>55.900000000000006</v>
      </c>
      <c r="B6" s="2">
        <v>16</v>
      </c>
      <c r="C6" s="1">
        <v>68</v>
      </c>
      <c r="D6" s="1">
        <v>69</v>
      </c>
      <c r="E6" s="1">
        <v>58</v>
      </c>
      <c r="F6" s="1">
        <v>69</v>
      </c>
      <c r="H6" s="1">
        <v>50</v>
      </c>
      <c r="I6" s="1">
        <v>57</v>
      </c>
      <c r="J6" s="1">
        <v>61</v>
      </c>
      <c r="K6" s="1">
        <v>59</v>
      </c>
      <c r="L6" s="1">
        <v>54</v>
      </c>
      <c r="M6" s="16"/>
      <c r="N6" s="6"/>
      <c r="O6" s="1">
        <v>69</v>
      </c>
    </row>
    <row r="7" spans="1:15">
      <c r="A7" s="19">
        <v>348.80645161290323</v>
      </c>
      <c r="B7" s="2">
        <v>23</v>
      </c>
      <c r="C7" s="1">
        <v>380</v>
      </c>
      <c r="D7" s="1">
        <v>380</v>
      </c>
      <c r="E7" s="1">
        <v>380</v>
      </c>
      <c r="F7" s="1">
        <v>375</v>
      </c>
      <c r="H7" s="10">
        <v>385</v>
      </c>
      <c r="I7" s="10">
        <v>385</v>
      </c>
      <c r="J7" s="1">
        <v>380</v>
      </c>
      <c r="K7" s="1">
        <v>370</v>
      </c>
      <c r="L7" s="1">
        <v>370</v>
      </c>
      <c r="M7" s="16"/>
      <c r="N7" s="6">
        <v>360</v>
      </c>
      <c r="O7" s="1">
        <v>380</v>
      </c>
    </row>
    <row r="8" spans="1:15">
      <c r="A8" s="19">
        <v>116.93548387096774</v>
      </c>
      <c r="B8" s="2">
        <v>3</v>
      </c>
      <c r="C8" s="1">
        <v>114</v>
      </c>
      <c r="D8" s="1">
        <v>112</v>
      </c>
      <c r="E8" s="1">
        <v>106</v>
      </c>
      <c r="F8" s="1">
        <v>102</v>
      </c>
      <c r="H8" s="1">
        <v>108</v>
      </c>
      <c r="I8" s="1">
        <v>105</v>
      </c>
      <c r="J8" s="1">
        <v>106</v>
      </c>
      <c r="K8" s="1">
        <v>106</v>
      </c>
      <c r="L8" s="1">
        <v>112</v>
      </c>
      <c r="M8" s="16"/>
      <c r="N8" s="11">
        <v>104</v>
      </c>
    </row>
    <row r="9" spans="1:15">
      <c r="A9" s="19">
        <v>100.99677419354839</v>
      </c>
      <c r="B9" s="2">
        <v>4</v>
      </c>
      <c r="C9" s="1">
        <v>122</v>
      </c>
      <c r="D9" s="1">
        <v>125</v>
      </c>
      <c r="E9" s="1">
        <v>118</v>
      </c>
      <c r="F9" s="1">
        <v>125</v>
      </c>
      <c r="H9" s="1">
        <v>129</v>
      </c>
      <c r="I9" s="1">
        <v>121</v>
      </c>
      <c r="J9" s="1">
        <v>126</v>
      </c>
      <c r="K9" s="1">
        <v>112.5</v>
      </c>
      <c r="L9" s="1">
        <v>118</v>
      </c>
      <c r="N9" s="12">
        <v>119</v>
      </c>
    </row>
    <row r="10" spans="1:15">
      <c r="A10" s="19">
        <v>115.89655172413794</v>
      </c>
      <c r="B10" s="2" t="s">
        <v>2</v>
      </c>
      <c r="C10" s="1">
        <v>133</v>
      </c>
      <c r="D10" s="1">
        <v>132</v>
      </c>
      <c r="E10" s="1">
        <v>130</v>
      </c>
      <c r="F10" s="1">
        <v>138</v>
      </c>
      <c r="G10" s="1">
        <v>130</v>
      </c>
      <c r="H10" s="1">
        <v>130</v>
      </c>
      <c r="I10" s="1">
        <v>130</v>
      </c>
      <c r="J10" s="1">
        <v>132</v>
      </c>
      <c r="K10" s="1">
        <v>127</v>
      </c>
      <c r="L10" s="1">
        <v>128</v>
      </c>
      <c r="M10" s="16"/>
      <c r="N10" s="6">
        <v>125</v>
      </c>
      <c r="O10" s="1">
        <v>128</v>
      </c>
    </row>
    <row r="11" spans="1:15">
      <c r="A11" s="19">
        <v>105.24516129032257</v>
      </c>
      <c r="B11" s="2">
        <v>5</v>
      </c>
      <c r="C11" s="1">
        <v>132</v>
      </c>
      <c r="D11" s="1">
        <v>127</v>
      </c>
      <c r="E11" s="1">
        <v>129</v>
      </c>
      <c r="F11" s="1">
        <v>133</v>
      </c>
      <c r="G11" s="1">
        <v>132</v>
      </c>
      <c r="H11" s="1">
        <v>132</v>
      </c>
      <c r="I11" s="1">
        <v>127</v>
      </c>
      <c r="J11" s="1">
        <v>133</v>
      </c>
      <c r="K11" s="1">
        <v>130</v>
      </c>
      <c r="L11" s="1">
        <v>127</v>
      </c>
      <c r="M11" s="16"/>
      <c r="N11" s="6">
        <v>121</v>
      </c>
      <c r="O11" s="1">
        <v>129</v>
      </c>
    </row>
    <row r="12" spans="1:15">
      <c r="A12" s="19">
        <v>56.166666666666664</v>
      </c>
      <c r="B12" s="2">
        <v>17</v>
      </c>
      <c r="C12" s="1">
        <v>69</v>
      </c>
      <c r="D12" s="1">
        <v>66</v>
      </c>
      <c r="E12" s="1">
        <v>67</v>
      </c>
      <c r="F12" s="1">
        <v>65</v>
      </c>
      <c r="G12" s="1">
        <v>70</v>
      </c>
      <c r="H12" s="1">
        <v>65</v>
      </c>
      <c r="I12" s="1">
        <v>62</v>
      </c>
      <c r="J12" s="13">
        <v>64</v>
      </c>
      <c r="K12" s="13">
        <v>66</v>
      </c>
      <c r="L12" s="13">
        <v>64</v>
      </c>
      <c r="M12" s="16"/>
      <c r="N12" s="6">
        <v>61</v>
      </c>
      <c r="O12" s="1">
        <v>68</v>
      </c>
    </row>
    <row r="13" spans="1:15">
      <c r="A13" s="19">
        <v>40.799999999999997</v>
      </c>
      <c r="B13" s="2" t="s">
        <v>3</v>
      </c>
      <c r="C13" s="1">
        <v>47</v>
      </c>
      <c r="D13" s="1">
        <v>48</v>
      </c>
      <c r="E13" s="1">
        <v>46</v>
      </c>
      <c r="F13" s="1">
        <v>49</v>
      </c>
      <c r="G13" s="1">
        <v>48</v>
      </c>
      <c r="H13" s="1">
        <v>46</v>
      </c>
      <c r="I13" s="1">
        <v>50</v>
      </c>
      <c r="J13" s="1">
        <v>47.5</v>
      </c>
      <c r="K13" s="1">
        <v>47</v>
      </c>
      <c r="L13" s="1">
        <v>48</v>
      </c>
      <c r="M13" s="16"/>
      <c r="N13" s="6">
        <v>39</v>
      </c>
      <c r="O13" s="1">
        <v>42</v>
      </c>
    </row>
    <row r="14" spans="1:15">
      <c r="A14" s="19">
        <v>197.09677419354838</v>
      </c>
      <c r="B14" s="2">
        <v>13</v>
      </c>
      <c r="C14" s="1">
        <v>220</v>
      </c>
      <c r="D14" s="1">
        <v>218</v>
      </c>
      <c r="E14" s="1">
        <v>222</v>
      </c>
      <c r="F14" s="1">
        <v>215</v>
      </c>
      <c r="H14" s="1">
        <v>200</v>
      </c>
      <c r="I14" s="1">
        <v>226</v>
      </c>
      <c r="J14" s="1">
        <v>212</v>
      </c>
      <c r="K14" s="1">
        <v>209</v>
      </c>
      <c r="L14" s="1">
        <v>210</v>
      </c>
      <c r="M14" s="16"/>
      <c r="N14" s="11">
        <v>200</v>
      </c>
      <c r="O14" s="1">
        <v>210</v>
      </c>
    </row>
    <row r="15" spans="1:15">
      <c r="A15" s="19">
        <v>48.161290322580648</v>
      </c>
      <c r="B15" s="2">
        <v>10</v>
      </c>
      <c r="C15" s="1">
        <v>46</v>
      </c>
      <c r="D15" s="1">
        <v>47</v>
      </c>
      <c r="E15" s="1">
        <v>51</v>
      </c>
      <c r="F15" s="1">
        <v>43</v>
      </c>
      <c r="H15" s="1">
        <v>47</v>
      </c>
      <c r="I15" s="1">
        <v>50</v>
      </c>
      <c r="J15" s="1">
        <v>50.5</v>
      </c>
      <c r="K15" s="1">
        <v>47</v>
      </c>
      <c r="L15" s="1">
        <v>53</v>
      </c>
      <c r="M15" s="16"/>
      <c r="N15" s="6">
        <v>48</v>
      </c>
      <c r="O15" s="1">
        <v>42</v>
      </c>
    </row>
    <row r="16" spans="1:15">
      <c r="A16" s="19">
        <v>102.06451612903226</v>
      </c>
      <c r="B16" s="2">
        <v>25</v>
      </c>
      <c r="D16" s="1">
        <v>104</v>
      </c>
      <c r="F16" s="1">
        <v>104</v>
      </c>
      <c r="H16" s="1">
        <v>106</v>
      </c>
      <c r="J16" s="1">
        <v>110</v>
      </c>
      <c r="K16" s="1">
        <v>103</v>
      </c>
      <c r="M16" s="16"/>
      <c r="N16" s="11">
        <v>84</v>
      </c>
      <c r="O16" s="14">
        <v>92</v>
      </c>
    </row>
    <row r="17" spans="1:15">
      <c r="A17" s="19">
        <v>89.86666666666666</v>
      </c>
      <c r="B17" s="2">
        <v>28</v>
      </c>
      <c r="C17" s="1">
        <v>98</v>
      </c>
      <c r="D17" s="1">
        <v>100</v>
      </c>
      <c r="E17" s="1">
        <v>100</v>
      </c>
      <c r="F17" s="1">
        <v>104</v>
      </c>
      <c r="H17" s="1">
        <v>100</v>
      </c>
      <c r="I17" s="1">
        <v>98</v>
      </c>
      <c r="J17" s="1">
        <v>96</v>
      </c>
      <c r="K17" s="1">
        <v>96</v>
      </c>
      <c r="L17" s="1">
        <v>97</v>
      </c>
      <c r="M17" s="16"/>
      <c r="N17" s="6">
        <v>70</v>
      </c>
    </row>
    <row r="18" spans="1:15">
      <c r="A18" s="19">
        <v>63.21290322580645</v>
      </c>
      <c r="B18" s="2">
        <v>9</v>
      </c>
      <c r="C18" s="1">
        <v>70</v>
      </c>
      <c r="E18" s="1">
        <v>66</v>
      </c>
      <c r="H18" s="1">
        <v>70</v>
      </c>
      <c r="J18" s="1">
        <v>70</v>
      </c>
      <c r="K18" s="1">
        <v>67</v>
      </c>
      <c r="L18" s="1">
        <v>67</v>
      </c>
      <c r="M18" s="16"/>
      <c r="N18" s="6">
        <v>70</v>
      </c>
      <c r="O18" s="1">
        <v>57.5</v>
      </c>
    </row>
    <row r="19" spans="1:15">
      <c r="A19" s="19">
        <v>14.24</v>
      </c>
      <c r="B19" s="2">
        <v>20</v>
      </c>
      <c r="C19" s="1">
        <v>13</v>
      </c>
      <c r="D19" s="1">
        <v>13</v>
      </c>
      <c r="E19" s="1">
        <v>12</v>
      </c>
      <c r="F19" s="1">
        <v>13</v>
      </c>
      <c r="H19" s="1">
        <v>14</v>
      </c>
      <c r="I19" s="1">
        <v>13</v>
      </c>
      <c r="J19" s="1">
        <v>13</v>
      </c>
      <c r="K19" s="1">
        <v>13</v>
      </c>
      <c r="L19" s="1">
        <v>13</v>
      </c>
      <c r="M19" s="16"/>
      <c r="N19" s="6"/>
    </row>
    <row r="20" spans="1:15">
      <c r="A20" s="19">
        <v>144.27272727272728</v>
      </c>
      <c r="B20" s="2">
        <v>31</v>
      </c>
      <c r="D20" s="1">
        <v>165</v>
      </c>
      <c r="F20" s="1">
        <v>168</v>
      </c>
      <c r="H20" s="1">
        <v>173</v>
      </c>
      <c r="J20" s="1">
        <v>171</v>
      </c>
      <c r="K20" s="1">
        <v>161</v>
      </c>
      <c r="L20" s="1">
        <v>165</v>
      </c>
      <c r="M20" s="16"/>
      <c r="N20" s="11">
        <v>138</v>
      </c>
      <c r="O20" s="1">
        <v>156</v>
      </c>
    </row>
    <row r="21" spans="1:15">
      <c r="A21" s="19">
        <v>162.07142857142858</v>
      </c>
      <c r="B21" s="2">
        <v>32</v>
      </c>
      <c r="D21" s="1">
        <v>168</v>
      </c>
      <c r="F21" s="1">
        <v>163</v>
      </c>
      <c r="H21" s="1">
        <v>166</v>
      </c>
      <c r="J21" s="1">
        <v>167</v>
      </c>
      <c r="K21" s="1">
        <v>155</v>
      </c>
      <c r="L21" s="1">
        <v>154</v>
      </c>
      <c r="N21" s="11">
        <v>176</v>
      </c>
      <c r="O21" s="1">
        <v>170</v>
      </c>
    </row>
    <row r="22" spans="1:15">
      <c r="A22" s="14">
        <v>435</v>
      </c>
      <c r="B22" s="2">
        <v>1</v>
      </c>
      <c r="C22" s="1">
        <v>495</v>
      </c>
      <c r="D22" s="1">
        <v>492</v>
      </c>
      <c r="E22" s="1">
        <v>480</v>
      </c>
      <c r="F22" s="1">
        <v>495</v>
      </c>
      <c r="H22" s="1">
        <v>493</v>
      </c>
      <c r="I22" s="1">
        <v>480</v>
      </c>
      <c r="N22" s="7">
        <v>471</v>
      </c>
      <c r="O22" s="5"/>
    </row>
    <row r="23" spans="1:15">
      <c r="A23" s="14">
        <v>156.9</v>
      </c>
      <c r="B23" s="2">
        <v>8</v>
      </c>
      <c r="C23" s="1">
        <v>173</v>
      </c>
      <c r="D23" s="1">
        <v>155</v>
      </c>
      <c r="E23" s="14">
        <v>157</v>
      </c>
      <c r="F23" s="1">
        <v>160</v>
      </c>
      <c r="G23" s="1">
        <v>171</v>
      </c>
      <c r="N23" s="6">
        <v>163.30000000000001</v>
      </c>
      <c r="O23" s="5">
        <v>162</v>
      </c>
    </row>
    <row r="24" spans="1:15">
      <c r="A24" s="14" t="s">
        <v>7</v>
      </c>
      <c r="C24" s="1" t="str">
        <f t="shared" ref="C24:J24" si="0">C4</f>
        <v>USNM 7700</v>
      </c>
      <c r="D24" s="1" t="str">
        <f t="shared" si="0"/>
        <v>FAM 60001</v>
      </c>
      <c r="E24" s="1" t="str">
        <f t="shared" si="0"/>
        <v>FAM 60010</v>
      </c>
      <c r="F24" s="1" t="str">
        <f t="shared" si="0"/>
        <v>FAM 60011</v>
      </c>
      <c r="G24" s="1" t="str">
        <f t="shared" si="0"/>
        <v>FAM 60071</v>
      </c>
      <c r="H24" s="1" t="str">
        <f t="shared" si="0"/>
        <v>NMC 17905</v>
      </c>
      <c r="I24" s="1" t="str">
        <f>I4</f>
        <v>NMC 17254</v>
      </c>
      <c r="J24" s="1" t="str">
        <f t="shared" si="0"/>
        <v>IA 5059</v>
      </c>
      <c r="K24" s="1" t="str">
        <f t="shared" ref="K24:L24" si="1">K4</f>
        <v>PIN 301-5*</v>
      </c>
      <c r="L24" s="1" t="str">
        <f t="shared" si="1"/>
        <v>PIN 301-533*</v>
      </c>
      <c r="N24" s="1" t="str">
        <f>N4</f>
        <v>UNSM 1349</v>
      </c>
    </row>
    <row r="25" spans="1:15">
      <c r="A25" s="26">
        <f t="shared" ref="A25:A41" si="2">LOG10(A6)</f>
        <v>1.7474118078864234</v>
      </c>
      <c r="B25" s="2">
        <v>16</v>
      </c>
      <c r="C25" s="15">
        <f t="shared" ref="C25:F34" si="3">LOG10(C6)-$A25</f>
        <v>8.509710481981303E-2</v>
      </c>
      <c r="D25" s="15">
        <f t="shared" si="3"/>
        <v>9.1437282850831858E-2</v>
      </c>
      <c r="E25" s="15">
        <f t="shared" si="3"/>
        <v>1.6016185676513972E-2</v>
      </c>
      <c r="F25" s="15">
        <f t="shared" si="3"/>
        <v>9.1437282850831858E-2</v>
      </c>
      <c r="H25" s="15">
        <f t="shared" ref="H25:L34" si="4">LOG10(H6)-$A25</f>
        <v>-4.8441803550404616E-2</v>
      </c>
      <c r="I25" s="15">
        <f t="shared" ref="I25:I34" si="5">LOG10(I6)-$A25</f>
        <v>8.4630477860681008E-3</v>
      </c>
      <c r="J25" s="15">
        <f t="shared" si="4"/>
        <v>3.7918027124343778E-2</v>
      </c>
      <c r="K25" s="15">
        <f t="shared" si="4"/>
        <v>2.3440203755720868E-2</v>
      </c>
      <c r="L25" s="15">
        <f t="shared" si="4"/>
        <v>-1.5018048063454748E-2</v>
      </c>
      <c r="N25" s="15"/>
    </row>
    <row r="26" spans="1:15">
      <c r="A26" s="26">
        <f t="shared" si="2"/>
        <v>2.5425845091560881</v>
      </c>
      <c r="B26" s="2">
        <v>23</v>
      </c>
      <c r="C26" s="15">
        <f t="shared" si="3"/>
        <v>3.719908746072198E-2</v>
      </c>
      <c r="D26" s="15">
        <f t="shared" si="3"/>
        <v>3.719908746072198E-2</v>
      </c>
      <c r="E26" s="15">
        <f t="shared" si="3"/>
        <v>3.719908746072198E-2</v>
      </c>
      <c r="F26" s="15">
        <f t="shared" si="3"/>
        <v>3.1446758571630706E-2</v>
      </c>
      <c r="H26" s="15">
        <f t="shared" si="4"/>
        <v>4.2876220352412453E-2</v>
      </c>
      <c r="I26" s="15">
        <f t="shared" si="5"/>
        <v>4.2876220352412453E-2</v>
      </c>
      <c r="J26" s="15">
        <f t="shared" si="4"/>
        <v>3.719908746072198E-2</v>
      </c>
      <c r="K26" s="15">
        <f t="shared" si="4"/>
        <v>2.5617214910906849E-2</v>
      </c>
      <c r="L26" s="15">
        <f t="shared" si="4"/>
        <v>2.5617214910906849E-2</v>
      </c>
      <c r="N26" s="15">
        <f t="shared" ref="N26:N37" si="6">LOG10(N7)-$A26</f>
        <v>1.3717991611199132E-2</v>
      </c>
    </row>
    <row r="27" spans="1:15">
      <c r="A27" s="26">
        <f t="shared" si="2"/>
        <v>2.0679463170727397</v>
      </c>
      <c r="B27" s="2">
        <v>3</v>
      </c>
      <c r="C27" s="15">
        <f t="shared" si="3"/>
        <v>-1.1041465736266964E-2</v>
      </c>
      <c r="D27" s="15">
        <f t="shared" si="3"/>
        <v>-1.8728294402558188E-2</v>
      </c>
      <c r="E27" s="15">
        <f t="shared" si="3"/>
        <v>-4.2640451807969271E-2</v>
      </c>
      <c r="F27" s="15">
        <f t="shared" si="3"/>
        <v>-5.9346145310822163E-2</v>
      </c>
      <c r="H27" s="15">
        <f t="shared" si="4"/>
        <v>-3.4522561585789813E-2</v>
      </c>
      <c r="I27" s="15">
        <f t="shared" si="5"/>
        <v>-4.6757018002801409E-2</v>
      </c>
      <c r="J27" s="15">
        <f t="shared" si="4"/>
        <v>-4.2640451807969271E-2</v>
      </c>
      <c r="K27" s="15">
        <f t="shared" si="4"/>
        <v>-4.2640451807969271E-2</v>
      </c>
      <c r="L27" s="15">
        <f t="shared" si="4"/>
        <v>-1.8728294402558188E-2</v>
      </c>
      <c r="N27" s="15">
        <f t="shared" si="6"/>
        <v>-5.0912977773959422E-2</v>
      </c>
    </row>
    <row r="28" spans="1:15">
      <c r="A28" s="26">
        <f t="shared" si="2"/>
        <v>2.0043075027696293</v>
      </c>
      <c r="B28" s="2">
        <v>4</v>
      </c>
      <c r="C28" s="15">
        <f t="shared" si="3"/>
        <v>8.2052327905119071E-2</v>
      </c>
      <c r="D28" s="15">
        <f t="shared" si="3"/>
        <v>9.2602510238426916E-2</v>
      </c>
      <c r="E28" s="15">
        <f t="shared" si="3"/>
        <v>6.7574504536496161E-2</v>
      </c>
      <c r="F28" s="15">
        <f t="shared" si="3"/>
        <v>9.2602510238426916E-2</v>
      </c>
      <c r="H28" s="15">
        <f t="shared" si="4"/>
        <v>0.10628220752961948</v>
      </c>
      <c r="I28" s="15">
        <f t="shared" si="5"/>
        <v>7.8477867546820956E-2</v>
      </c>
      <c r="J28" s="15">
        <f t="shared" si="4"/>
        <v>9.6063042347933614E-2</v>
      </c>
      <c r="K28" s="15">
        <f t="shared" si="4"/>
        <v>4.684501967775212E-2</v>
      </c>
      <c r="L28" s="15">
        <f t="shared" si="4"/>
        <v>6.7574504536496161E-2</v>
      </c>
      <c r="M28" s="15"/>
      <c r="N28" s="15">
        <f t="shared" si="6"/>
        <v>7.1239458622901264E-2</v>
      </c>
    </row>
    <row r="29" spans="1:15">
      <c r="A29" s="26">
        <f t="shared" si="2"/>
        <v>2.0640705145705214</v>
      </c>
      <c r="B29" s="2" t="s">
        <v>2</v>
      </c>
      <c r="C29" s="15">
        <f t="shared" si="3"/>
        <v>5.978112639656441E-2</v>
      </c>
      <c r="D29" s="15">
        <f t="shared" si="3"/>
        <v>5.6503416635328652E-2</v>
      </c>
      <c r="E29" s="15">
        <f t="shared" si="3"/>
        <v>4.9872837736315567E-2</v>
      </c>
      <c r="F29" s="15">
        <f t="shared" si="3"/>
        <v>7.5808571830715099E-2</v>
      </c>
      <c r="G29" s="15">
        <f>LOG10(G10)-$A29</f>
        <v>4.9872837736315567E-2</v>
      </c>
      <c r="H29" s="15">
        <f t="shared" si="4"/>
        <v>4.9872837736315567E-2</v>
      </c>
      <c r="I29" s="15">
        <f t="shared" si="5"/>
        <v>4.9872837736315567E-2</v>
      </c>
      <c r="J29" s="15">
        <f t="shared" si="4"/>
        <v>5.6503416635328652E-2</v>
      </c>
      <c r="K29" s="15">
        <f t="shared" si="4"/>
        <v>3.9733206385435427E-2</v>
      </c>
      <c r="L29" s="15">
        <f t="shared" si="4"/>
        <v>4.3139455077346955E-2</v>
      </c>
      <c r="M29" s="15"/>
      <c r="N29" s="15">
        <f t="shared" si="6"/>
        <v>3.2839498437534864E-2</v>
      </c>
    </row>
    <row r="30" spans="1:15">
      <c r="A30" s="26">
        <f t="shared" si="2"/>
        <v>2.0222021380163153</v>
      </c>
      <c r="B30" s="2">
        <v>5</v>
      </c>
      <c r="C30" s="15">
        <f t="shared" si="3"/>
        <v>9.8371793189534706E-2</v>
      </c>
      <c r="D30" s="15">
        <f t="shared" si="3"/>
        <v>8.1601582939641482E-2</v>
      </c>
      <c r="E30" s="15">
        <f t="shared" si="3"/>
        <v>8.838757228293348E-2</v>
      </c>
      <c r="F30" s="15">
        <f t="shared" si="3"/>
        <v>0.10164950295077047</v>
      </c>
      <c r="G30" s="15">
        <f>LOG10(G11)-$A30</f>
        <v>9.8371793189534706E-2</v>
      </c>
      <c r="H30" s="15">
        <f t="shared" si="4"/>
        <v>9.8371793189534706E-2</v>
      </c>
      <c r="I30" s="15">
        <f t="shared" si="5"/>
        <v>8.1601582939641482E-2</v>
      </c>
      <c r="J30" s="15">
        <f t="shared" si="4"/>
        <v>0.10164950295077047</v>
      </c>
      <c r="K30" s="15">
        <f t="shared" si="4"/>
        <v>9.1741214290521622E-2</v>
      </c>
      <c r="L30" s="15">
        <f t="shared" si="4"/>
        <v>8.1601582939641482E-2</v>
      </c>
      <c r="M30" s="15"/>
      <c r="N30" s="15">
        <f t="shared" si="6"/>
        <v>6.0583232300134959E-2</v>
      </c>
    </row>
    <row r="31" spans="1:15">
      <c r="A31" s="26">
        <f t="shared" si="2"/>
        <v>1.7494786504876949</v>
      </c>
      <c r="B31" s="2">
        <v>17</v>
      </c>
      <c r="C31" s="15">
        <f t="shared" si="3"/>
        <v>8.9370440249560312E-2</v>
      </c>
      <c r="D31" s="15">
        <f t="shared" si="3"/>
        <v>7.0065285054173865E-2</v>
      </c>
      <c r="E31" s="15">
        <f t="shared" si="3"/>
        <v>7.6596152213131541E-2</v>
      </c>
      <c r="F31" s="15">
        <f t="shared" si="3"/>
        <v>6.3434706155160558E-2</v>
      </c>
      <c r="G31" s="15">
        <f>LOG10(G12)-$A31</f>
        <v>9.5619389526562015E-2</v>
      </c>
      <c r="H31" s="15">
        <f t="shared" si="4"/>
        <v>6.3434706155160558E-2</v>
      </c>
      <c r="I31" s="15">
        <f t="shared" si="5"/>
        <v>4.2913039010558984E-2</v>
      </c>
      <c r="J31" s="15">
        <f t="shared" si="4"/>
        <v>5.6701323496192169E-2</v>
      </c>
      <c r="K31" s="15">
        <f t="shared" si="4"/>
        <v>7.0065285054173865E-2</v>
      </c>
      <c r="L31" s="15">
        <f t="shared" si="4"/>
        <v>5.6701323496192169E-2</v>
      </c>
      <c r="M31" s="15"/>
      <c r="N31" s="15">
        <f t="shared" si="6"/>
        <v>3.5851184523072233E-2</v>
      </c>
    </row>
    <row r="32" spans="1:15">
      <c r="A32" s="26">
        <f t="shared" si="2"/>
        <v>1.61066016308988</v>
      </c>
      <c r="B32" s="2" t="s">
        <v>3</v>
      </c>
      <c r="C32" s="15">
        <f t="shared" si="3"/>
        <v>6.1437694845837498E-2</v>
      </c>
      <c r="D32" s="15">
        <f t="shared" si="3"/>
        <v>7.0581074285707146E-2</v>
      </c>
      <c r="E32" s="15">
        <f t="shared" si="3"/>
        <v>5.2097668591694068E-2</v>
      </c>
      <c r="F32" s="15">
        <f t="shared" si="3"/>
        <v>7.95359169386336E-2</v>
      </c>
      <c r="G32" s="15">
        <f>LOG10(G13)-$A32</f>
        <v>7.0581074285707146E-2</v>
      </c>
      <c r="H32" s="15">
        <f t="shared" si="4"/>
        <v>5.2097668591694068E-2</v>
      </c>
      <c r="I32" s="15">
        <f t="shared" si="5"/>
        <v>8.8309841246138721E-2</v>
      </c>
      <c r="J32" s="15">
        <f t="shared" si="4"/>
        <v>6.6033446534986551E-2</v>
      </c>
      <c r="K32" s="15">
        <f t="shared" si="4"/>
        <v>6.1437694845837498E-2</v>
      </c>
      <c r="L32" s="15">
        <f t="shared" si="4"/>
        <v>7.0581074285707146E-2</v>
      </c>
      <c r="M32" s="15"/>
      <c r="N32" s="15">
        <f t="shared" si="6"/>
        <v>-1.9595556063380926E-2</v>
      </c>
    </row>
    <row r="33" spans="1:14">
      <c r="A33" s="26">
        <f t="shared" si="2"/>
        <v>2.2946795164082814</v>
      </c>
      <c r="B33" s="2">
        <v>13</v>
      </c>
      <c r="C33" s="15">
        <f t="shared" si="3"/>
        <v>4.7743164413924788E-2</v>
      </c>
      <c r="D33" s="15">
        <f t="shared" si="3"/>
        <v>4.377697719632323E-2</v>
      </c>
      <c r="E33" s="15">
        <f t="shared" si="3"/>
        <v>5.1673458042357456E-2</v>
      </c>
      <c r="F33" s="15">
        <f t="shared" si="3"/>
        <v>3.7758943507324005E-2</v>
      </c>
      <c r="H33" s="15">
        <f t="shared" si="4"/>
        <v>6.3504792556998702E-3</v>
      </c>
      <c r="I33" s="15">
        <f t="shared" si="5"/>
        <v>5.9428922739119372E-2</v>
      </c>
      <c r="J33" s="15">
        <f t="shared" si="4"/>
        <v>3.1656344520469837E-2</v>
      </c>
      <c r="K33" s="15">
        <f t="shared" si="4"/>
        <v>2.546676970277284E-2</v>
      </c>
      <c r="L33" s="15">
        <f t="shared" si="4"/>
        <v>2.7539778325637698E-2</v>
      </c>
      <c r="M33" s="15"/>
      <c r="N33" s="15">
        <f t="shared" si="6"/>
        <v>6.3504792556998702E-3</v>
      </c>
    </row>
    <row r="34" spans="1:14">
      <c r="A34" s="26">
        <f t="shared" si="2"/>
        <v>1.6826981138907529</v>
      </c>
      <c r="B34" s="2">
        <v>10</v>
      </c>
      <c r="C34" s="15">
        <f t="shared" si="3"/>
        <v>-1.9940282209178761E-2</v>
      </c>
      <c r="D34" s="15">
        <f t="shared" si="3"/>
        <v>-1.0600255955035331E-2</v>
      </c>
      <c r="E34" s="15">
        <f t="shared" si="3"/>
        <v>2.487206220718341E-2</v>
      </c>
      <c r="F34" s="15">
        <f t="shared" si="3"/>
        <v>-4.9229658311166435E-2</v>
      </c>
      <c r="H34" s="15">
        <f t="shared" si="4"/>
        <v>-1.0600255955035331E-2</v>
      </c>
      <c r="I34" s="15">
        <f t="shared" si="5"/>
        <v>1.6271890445265891E-2</v>
      </c>
      <c r="J34" s="15">
        <f t="shared" si="4"/>
        <v>2.0593264227908525E-2</v>
      </c>
      <c r="K34" s="15">
        <f t="shared" si="4"/>
        <v>-1.0600255955035331E-2</v>
      </c>
      <c r="L34" s="15">
        <f t="shared" si="4"/>
        <v>4.157775571003608E-2</v>
      </c>
      <c r="M34" s="15"/>
      <c r="N34" s="15">
        <f t="shared" si="6"/>
        <v>-1.4568765151656837E-3</v>
      </c>
    </row>
    <row r="35" spans="1:14">
      <c r="A35" s="26">
        <f t="shared" si="2"/>
        <v>2.0088747809913663</v>
      </c>
      <c r="B35" s="2">
        <v>25</v>
      </c>
      <c r="C35" s="15"/>
      <c r="D35" s="15">
        <f>LOG10(D16)-$A35</f>
        <v>8.1585583074139656E-3</v>
      </c>
      <c r="E35" s="15"/>
      <c r="F35" s="15">
        <f>LOG10(F16)-$A35</f>
        <v>8.1585583074139656E-3</v>
      </c>
      <c r="H35" s="15">
        <f t="shared" ref="H35:K40" si="7">LOG10(H16)-$A35</f>
        <v>1.6431084273404117E-2</v>
      </c>
      <c r="I35" s="15"/>
      <c r="J35" s="15">
        <f t="shared" si="7"/>
        <v>3.2517904166858624E-2</v>
      </c>
      <c r="K35" s="15">
        <f t="shared" si="7"/>
        <v>3.9624437138057189E-3</v>
      </c>
      <c r="L35" s="15"/>
      <c r="N35" s="15">
        <f t="shared" si="6"/>
        <v>-8.4595494929484705E-2</v>
      </c>
    </row>
    <row r="36" spans="1:14">
      <c r="A36" s="26">
        <f t="shared" si="2"/>
        <v>1.9535986331436197</v>
      </c>
      <c r="B36" s="2">
        <v>28</v>
      </c>
      <c r="C36" s="15">
        <f>LOG10(C17)-$A36</f>
        <v>3.7627442548875178E-2</v>
      </c>
      <c r="D36" s="15">
        <f>LOG10(D17)-$A36</f>
        <v>4.6401366856380299E-2</v>
      </c>
      <c r="E36" s="15">
        <f>LOG10(E17)-$A36</f>
        <v>4.6401366856380299E-2</v>
      </c>
      <c r="F36" s="15">
        <f>LOG10(F17)-$A36</f>
        <v>6.3434706155160558E-2</v>
      </c>
      <c r="H36" s="15">
        <f t="shared" si="7"/>
        <v>4.6401366856380299E-2</v>
      </c>
      <c r="I36" s="15">
        <f>LOG10(I17)-$A36</f>
        <v>3.7627442548875178E-2</v>
      </c>
      <c r="J36" s="15">
        <f t="shared" si="7"/>
        <v>2.8672599895948725E-2</v>
      </c>
      <c r="K36" s="15">
        <f t="shared" si="7"/>
        <v>2.8672599895948725E-2</v>
      </c>
      <c r="L36" s="15">
        <f>LOG10(L17)-$A36</f>
        <v>3.3173101122625059E-2</v>
      </c>
      <c r="M36" s="15"/>
      <c r="N36" s="15">
        <f t="shared" si="6"/>
        <v>-0.10850059312936278</v>
      </c>
    </row>
    <row r="37" spans="1:14">
      <c r="A37" s="26">
        <f t="shared" si="2"/>
        <v>1.8008057369500203</v>
      </c>
      <c r="B37" s="2">
        <v>9</v>
      </c>
      <c r="C37" s="15">
        <f>LOG10(C18)-$A37</f>
        <v>4.4292303064236593E-2</v>
      </c>
      <c r="D37" s="15"/>
      <c r="E37" s="15">
        <f>LOG10(E18)-$A37</f>
        <v>1.8738198591848443E-2</v>
      </c>
      <c r="F37" s="15"/>
      <c r="H37" s="15">
        <f t="shared" si="7"/>
        <v>4.4292303064236593E-2</v>
      </c>
      <c r="I37" s="15"/>
      <c r="J37" s="15">
        <f t="shared" si="7"/>
        <v>4.4292303064236593E-2</v>
      </c>
      <c r="K37" s="15">
        <f t="shared" si="7"/>
        <v>2.5269065750806119E-2</v>
      </c>
      <c r="L37" s="15">
        <f>LOG10(L18)-$A37</f>
        <v>2.5269065750806119E-2</v>
      </c>
      <c r="M37" s="15"/>
      <c r="N37" s="15">
        <f t="shared" si="6"/>
        <v>4.4292303064236593E-2</v>
      </c>
    </row>
    <row r="38" spans="1:14">
      <c r="A38" s="26">
        <f t="shared" si="2"/>
        <v>1.1535099893008376</v>
      </c>
      <c r="B38" s="2">
        <v>20</v>
      </c>
      <c r="C38" s="15">
        <f>LOG10(C19)-$A38</f>
        <v>-3.956663699400087E-2</v>
      </c>
      <c r="D38" s="15">
        <f>LOG10(D19)-$A38</f>
        <v>-3.956663699400087E-2</v>
      </c>
      <c r="E38" s="15">
        <f>LOG10(E19)-$A38</f>
        <v>-7.4328743253212703E-2</v>
      </c>
      <c r="F38" s="15">
        <f>LOG10(F19)-$A38</f>
        <v>-3.956663699400087E-2</v>
      </c>
      <c r="H38" s="15">
        <f t="shared" si="7"/>
        <v>-7.3819536225996352E-3</v>
      </c>
      <c r="I38" s="15">
        <f>LOG10(I19)-$A38</f>
        <v>-3.956663699400087E-2</v>
      </c>
      <c r="J38" s="15">
        <f t="shared" si="7"/>
        <v>-3.956663699400087E-2</v>
      </c>
      <c r="K38" s="15">
        <f t="shared" si="7"/>
        <v>-3.956663699400087E-2</v>
      </c>
      <c r="L38" s="15">
        <f>LOG10(L19)-$A38</f>
        <v>-3.956663699400087E-2</v>
      </c>
      <c r="N38" s="15"/>
    </row>
    <row r="39" spans="1:14">
      <c r="A39" s="26">
        <f t="shared" si="2"/>
        <v>2.1591842415966234</v>
      </c>
      <c r="B39" s="2">
        <v>31</v>
      </c>
      <c r="C39" s="15"/>
      <c r="D39" s="15">
        <f>LOG10(D20)-$A39</f>
        <v>5.82997026172829E-2</v>
      </c>
      <c r="E39" s="15"/>
      <c r="F39" s="15">
        <f>LOG10(F20)-$A39</f>
        <v>6.6125040129239476E-2</v>
      </c>
      <c r="H39" s="15">
        <f t="shared" si="7"/>
        <v>7.8861861532172117E-2</v>
      </c>
      <c r="J39" s="15">
        <f t="shared" si="7"/>
        <v>7.3811868795530255E-2</v>
      </c>
      <c r="K39" s="15">
        <f t="shared" si="7"/>
        <v>4.7641634435226177E-2</v>
      </c>
      <c r="L39" s="15">
        <f>LOG10(L20)-$A39</f>
        <v>5.82997026172829E-2</v>
      </c>
      <c r="N39" s="15">
        <f>LOG10(N20)-$A39</f>
        <v>-1.9305155195386892E-2</v>
      </c>
    </row>
    <row r="40" spans="1:14">
      <c r="A40" s="26">
        <f t="shared" si="2"/>
        <v>2.2097064602066978</v>
      </c>
      <c r="B40" s="2">
        <v>32</v>
      </c>
      <c r="C40" s="15"/>
      <c r="D40" s="15">
        <f>LOG10(D21)-$A40</f>
        <v>1.5602821519165033E-2</v>
      </c>
      <c r="E40" s="15"/>
      <c r="F40" s="15">
        <f>LOG10(F21)-$A40</f>
        <v>2.4811441972598658E-3</v>
      </c>
      <c r="G40" s="15"/>
      <c r="H40" s="15">
        <f t="shared" si="7"/>
        <v>1.0401627833357185E-2</v>
      </c>
      <c r="J40" s="15">
        <f t="shared" si="7"/>
        <v>1.3010010940885497E-2</v>
      </c>
      <c r="K40" s="15">
        <f t="shared" si="7"/>
        <v>-1.9374762036406423E-2</v>
      </c>
      <c r="L40" s="15">
        <f>LOG10(L21)-$A40</f>
        <v>-2.2185739370234714E-2</v>
      </c>
      <c r="N40" s="15">
        <f>LOG10(N21)-$A40</f>
        <v>3.5806207607452123E-2</v>
      </c>
    </row>
    <row r="41" spans="1:14">
      <c r="A41" s="26">
        <f t="shared" si="2"/>
        <v>2.6384892569546374</v>
      </c>
      <c r="B41" s="2">
        <v>1</v>
      </c>
      <c r="C41" s="15">
        <f>LOG10(C22)-$A41</f>
        <v>5.6115941978931438E-2</v>
      </c>
      <c r="D41" s="15">
        <f>LOG10(D22)-$A41</f>
        <v>5.3475845812722689E-2</v>
      </c>
      <c r="E41" s="15">
        <f>LOG10(E22)-$A41</f>
        <v>4.2751980420949742E-2</v>
      </c>
      <c r="F41" s="15">
        <f>LOG10(F22)-$A41</f>
        <v>5.6115941978931438E-2</v>
      </c>
      <c r="H41" s="15">
        <f>LOG10(H22)-$A41</f>
        <v>5.4357662322592759E-2</v>
      </c>
    </row>
    <row r="42" spans="1:14">
      <c r="A42" s="26">
        <f t="shared" ref="A42" si="8">LOG10(A23)</f>
        <v>2.1956229435869368</v>
      </c>
      <c r="B42" s="2">
        <v>8</v>
      </c>
      <c r="C42" s="15">
        <f>LOG10(C23)-$A42</f>
        <v>4.2423159541858713E-2</v>
      </c>
      <c r="D42" s="15">
        <f>LOG10(D23)-$A42</f>
        <v>-5.2912454166453848E-3</v>
      </c>
      <c r="E42" s="15">
        <f>LOG10(E23)-$A42</f>
        <v>2.7670882229680061E-4</v>
      </c>
      <c r="F42" s="15">
        <f>LOG10(F23)-$A42</f>
        <v>8.4970390689877995E-3</v>
      </c>
      <c r="G42" s="15">
        <f>LOG10(G23)-$A42</f>
        <v>3.7373166805216851E-2</v>
      </c>
      <c r="H42" s="15"/>
    </row>
    <row r="43" spans="1:14">
      <c r="A43" s="15"/>
      <c r="B43" s="20" t="s">
        <v>32</v>
      </c>
      <c r="C43" s="21" t="s">
        <v>33</v>
      </c>
      <c r="D43" s="21" t="s">
        <v>34</v>
      </c>
      <c r="E43" s="21" t="s">
        <v>35</v>
      </c>
      <c r="F43" s="21" t="s">
        <v>36</v>
      </c>
      <c r="G43" s="21" t="s">
        <v>37</v>
      </c>
      <c r="H43" s="21" t="s">
        <v>38</v>
      </c>
      <c r="I43" s="21"/>
      <c r="J43" s="21" t="s">
        <v>39</v>
      </c>
      <c r="K43" s="21" t="s">
        <v>40</v>
      </c>
      <c r="L43" s="21" t="s">
        <v>41</v>
      </c>
    </row>
    <row r="44" spans="1:14">
      <c r="B44" s="21">
        <v>16</v>
      </c>
      <c r="C44" s="22">
        <f t="shared" ref="C44:C61" si="9">COUNT(C6:L6)</f>
        <v>9</v>
      </c>
      <c r="D44" s="23">
        <f t="shared" ref="D44:D61" si="10">AVERAGE(C6:L6)</f>
        <v>60.555555555555557</v>
      </c>
      <c r="E44" s="22">
        <f t="shared" ref="E44:E61" si="11">MIN(C6:L6)</f>
        <v>50</v>
      </c>
      <c r="F44" s="22">
        <f t="shared" ref="F44:F61" si="12">MAX(C6:L6)</f>
        <v>69</v>
      </c>
      <c r="G44" s="24">
        <f t="shared" ref="G44:G61" si="13">STDEV(C6:L6)</f>
        <v>6.8394281762277007</v>
      </c>
      <c r="H44" s="24">
        <v>2.2097086912079611</v>
      </c>
      <c r="I44" s="21">
        <v>16</v>
      </c>
      <c r="J44" s="25">
        <f>LOG10(D44)-$A25</f>
        <v>3.4742184950894206E-2</v>
      </c>
      <c r="K44" s="25">
        <f t="shared" ref="K44:L59" si="14">LOG10(E44)-$A25</f>
        <v>-4.8441803550404616E-2</v>
      </c>
      <c r="L44" s="25">
        <f t="shared" si="14"/>
        <v>9.1437282850831858E-2</v>
      </c>
    </row>
    <row r="45" spans="1:14">
      <c r="B45" s="21">
        <v>23</v>
      </c>
      <c r="C45" s="22">
        <f t="shared" si="9"/>
        <v>9</v>
      </c>
      <c r="D45" s="23">
        <f t="shared" si="10"/>
        <v>378.33333333333331</v>
      </c>
      <c r="E45" s="22">
        <f t="shared" si="11"/>
        <v>370</v>
      </c>
      <c r="F45" s="22">
        <f t="shared" si="12"/>
        <v>385</v>
      </c>
      <c r="G45" s="24">
        <f t="shared" si="13"/>
        <v>5.5901699437494745</v>
      </c>
      <c r="H45" s="24">
        <v>6.2823998638243701</v>
      </c>
      <c r="I45" s="21">
        <v>23</v>
      </c>
      <c r="J45" s="25">
        <f t="shared" ref="J45:J61" si="15">LOG10(D45)-$A26</f>
        <v>3.5290097653390973E-2</v>
      </c>
      <c r="K45" s="25">
        <f t="shared" si="14"/>
        <v>2.5617214910906849E-2</v>
      </c>
      <c r="L45" s="25">
        <f t="shared" si="14"/>
        <v>4.2876220352412453E-2</v>
      </c>
    </row>
    <row r="46" spans="1:14">
      <c r="B46" s="21">
        <v>3</v>
      </c>
      <c r="C46" s="22">
        <f t="shared" si="9"/>
        <v>9</v>
      </c>
      <c r="D46" s="23">
        <f t="shared" si="10"/>
        <v>107.88888888888889</v>
      </c>
      <c r="E46" s="22">
        <f t="shared" si="11"/>
        <v>102</v>
      </c>
      <c r="F46" s="22">
        <f t="shared" si="12"/>
        <v>114</v>
      </c>
      <c r="G46" s="24">
        <f t="shared" si="13"/>
        <v>3.9510898637098992</v>
      </c>
      <c r="H46" s="24">
        <v>5.0708852834095044</v>
      </c>
      <c r="I46" s="21">
        <v>3</v>
      </c>
      <c r="J46" s="25">
        <f t="shared" si="15"/>
        <v>-3.4969596604059738E-2</v>
      </c>
      <c r="K46" s="25">
        <f t="shared" si="14"/>
        <v>-5.9346145310822163E-2</v>
      </c>
      <c r="L46" s="25">
        <f t="shared" si="14"/>
        <v>-1.1041465736266964E-2</v>
      </c>
    </row>
    <row r="47" spans="1:14">
      <c r="B47" s="21">
        <v>4</v>
      </c>
      <c r="C47" s="22">
        <f t="shared" si="9"/>
        <v>9</v>
      </c>
      <c r="D47" s="23">
        <f t="shared" si="10"/>
        <v>121.83333333333333</v>
      </c>
      <c r="E47" s="22">
        <f t="shared" si="11"/>
        <v>112.5</v>
      </c>
      <c r="F47" s="22">
        <f t="shared" si="12"/>
        <v>129</v>
      </c>
      <c r="G47" s="24">
        <f t="shared" si="13"/>
        <v>5.0744457825461096</v>
      </c>
      <c r="H47" s="24">
        <v>0.51054641240905996</v>
      </c>
      <c r="I47" s="21">
        <v>4</v>
      </c>
      <c r="J47" s="25">
        <f t="shared" si="15"/>
        <v>8.1458623804587571E-2</v>
      </c>
      <c r="K47" s="25">
        <f t="shared" si="14"/>
        <v>4.684501967775212E-2</v>
      </c>
      <c r="L47" s="25">
        <f t="shared" si="14"/>
        <v>0.10628220752961948</v>
      </c>
    </row>
    <row r="48" spans="1:14">
      <c r="B48" s="2" t="s">
        <v>2</v>
      </c>
      <c r="C48" s="22">
        <f t="shared" si="9"/>
        <v>10</v>
      </c>
      <c r="D48" s="23">
        <f t="shared" si="10"/>
        <v>131</v>
      </c>
      <c r="E48" s="22">
        <f t="shared" si="11"/>
        <v>127</v>
      </c>
      <c r="F48" s="22">
        <f t="shared" si="12"/>
        <v>138</v>
      </c>
      <c r="G48" s="24">
        <f t="shared" si="13"/>
        <v>3.0550504633038935</v>
      </c>
      <c r="H48" s="24">
        <v>6.0272817256205968</v>
      </c>
      <c r="I48" s="2" t="s">
        <v>2</v>
      </c>
      <c r="J48" s="25">
        <f t="shared" si="15"/>
        <v>5.3200781085243065E-2</v>
      </c>
      <c r="K48" s="25">
        <f t="shared" si="14"/>
        <v>3.9733206385435427E-2</v>
      </c>
      <c r="L48" s="25">
        <f t="shared" si="14"/>
        <v>7.5808571830715099E-2</v>
      </c>
    </row>
    <row r="49" spans="2:12">
      <c r="B49" s="21">
        <v>5</v>
      </c>
      <c r="C49" s="22">
        <f t="shared" si="9"/>
        <v>10</v>
      </c>
      <c r="D49" s="23">
        <f t="shared" si="10"/>
        <v>130.19999999999999</v>
      </c>
      <c r="E49" s="22">
        <f t="shared" si="11"/>
        <v>127</v>
      </c>
      <c r="F49" s="22">
        <f t="shared" si="12"/>
        <v>133</v>
      </c>
      <c r="G49" s="24">
        <f t="shared" si="13"/>
        <v>2.5298221281347035</v>
      </c>
      <c r="H49" s="24">
        <v>4.8215547105772778</v>
      </c>
      <c r="I49" s="21">
        <v>5</v>
      </c>
      <c r="J49" s="25">
        <f t="shared" si="15"/>
        <v>9.2408846215857654E-2</v>
      </c>
      <c r="K49" s="25">
        <f t="shared" si="14"/>
        <v>8.1601582939641482E-2</v>
      </c>
      <c r="L49" s="25">
        <f t="shared" si="14"/>
        <v>0.10164950295077047</v>
      </c>
    </row>
    <row r="50" spans="2:12">
      <c r="B50" s="21">
        <v>17</v>
      </c>
      <c r="C50" s="22">
        <f t="shared" si="9"/>
        <v>10</v>
      </c>
      <c r="D50" s="23">
        <f t="shared" si="10"/>
        <v>65.8</v>
      </c>
      <c r="E50" s="22">
        <f t="shared" si="11"/>
        <v>62</v>
      </c>
      <c r="F50" s="22">
        <f t="shared" si="12"/>
        <v>70</v>
      </c>
      <c r="G50" s="24">
        <f t="shared" si="13"/>
        <v>2.3944379994757292</v>
      </c>
      <c r="H50" s="24">
        <v>4.2112012056739028</v>
      </c>
      <c r="I50" s="21">
        <v>17</v>
      </c>
      <c r="J50" s="25">
        <f t="shared" si="15"/>
        <v>6.8747243126260571E-2</v>
      </c>
      <c r="K50" s="25">
        <f t="shared" si="14"/>
        <v>4.2913039010558984E-2</v>
      </c>
      <c r="L50" s="25">
        <f t="shared" si="14"/>
        <v>9.5619389526562015E-2</v>
      </c>
    </row>
    <row r="51" spans="2:12">
      <c r="B51" s="21" t="s">
        <v>3</v>
      </c>
      <c r="C51" s="22">
        <f t="shared" si="9"/>
        <v>10</v>
      </c>
      <c r="D51" s="23">
        <f t="shared" si="10"/>
        <v>47.65</v>
      </c>
      <c r="E51" s="22">
        <f t="shared" si="11"/>
        <v>46</v>
      </c>
      <c r="F51" s="22">
        <f t="shared" si="12"/>
        <v>50</v>
      </c>
      <c r="G51" s="24">
        <f t="shared" si="13"/>
        <v>1.248332220738267</v>
      </c>
      <c r="H51" s="24">
        <v>9.7191719558285925</v>
      </c>
      <c r="I51" s="21" t="s">
        <v>3</v>
      </c>
      <c r="J51" s="25">
        <f t="shared" si="15"/>
        <v>6.7402741884465156E-2</v>
      </c>
      <c r="K51" s="25">
        <f t="shared" si="14"/>
        <v>5.2097668591694068E-2</v>
      </c>
      <c r="L51" s="25">
        <f t="shared" si="14"/>
        <v>8.8309841246138721E-2</v>
      </c>
    </row>
    <row r="52" spans="2:12">
      <c r="B52" s="21">
        <v>13</v>
      </c>
      <c r="C52" s="22">
        <f t="shared" si="9"/>
        <v>9</v>
      </c>
      <c r="D52" s="23">
        <f t="shared" si="10"/>
        <v>214.66666666666666</v>
      </c>
      <c r="E52" s="22">
        <f t="shared" si="11"/>
        <v>200</v>
      </c>
      <c r="F52" s="22">
        <f t="shared" si="12"/>
        <v>226</v>
      </c>
      <c r="G52" s="24">
        <f t="shared" si="13"/>
        <v>7.8898669190297497</v>
      </c>
      <c r="H52" s="24">
        <v>4.0864846976715459</v>
      </c>
      <c r="I52" s="21">
        <v>13</v>
      </c>
      <c r="J52" s="25">
        <f t="shared" si="15"/>
        <v>3.7085096231868064E-2</v>
      </c>
      <c r="K52" s="25">
        <f t="shared" si="14"/>
        <v>6.3504792556998702E-3</v>
      </c>
      <c r="L52" s="25">
        <f t="shared" si="14"/>
        <v>5.9428922739119372E-2</v>
      </c>
    </row>
    <row r="53" spans="2:12">
      <c r="B53" s="21">
        <v>10</v>
      </c>
      <c r="C53" s="22">
        <f t="shared" si="9"/>
        <v>9</v>
      </c>
      <c r="D53" s="23">
        <f t="shared" si="10"/>
        <v>48.277777777777779</v>
      </c>
      <c r="E53" s="22">
        <f t="shared" si="11"/>
        <v>43</v>
      </c>
      <c r="F53" s="22">
        <f t="shared" si="12"/>
        <v>53</v>
      </c>
      <c r="G53" s="24">
        <f t="shared" si="13"/>
        <v>3.0731814857642954</v>
      </c>
      <c r="H53" s="24">
        <v>14.60765741323149</v>
      </c>
      <c r="I53" s="21">
        <v>10</v>
      </c>
      <c r="J53" s="25">
        <f t="shared" si="15"/>
        <v>1.0491574546076521E-3</v>
      </c>
      <c r="K53" s="25">
        <f t="shared" si="14"/>
        <v>-4.9229658311166435E-2</v>
      </c>
      <c r="L53" s="25">
        <f t="shared" si="14"/>
        <v>4.157775571003608E-2</v>
      </c>
    </row>
    <row r="54" spans="2:12">
      <c r="B54" s="21">
        <v>25</v>
      </c>
      <c r="C54" s="22">
        <f t="shared" si="9"/>
        <v>5</v>
      </c>
      <c r="D54" s="23">
        <f t="shared" si="10"/>
        <v>105.4</v>
      </c>
      <c r="E54" s="22">
        <f t="shared" si="11"/>
        <v>103</v>
      </c>
      <c r="F54" s="22">
        <f t="shared" si="12"/>
        <v>110</v>
      </c>
      <c r="G54" s="24">
        <f t="shared" si="13"/>
        <v>2.7928480087537881</v>
      </c>
      <c r="H54" s="24">
        <v>11.285388783732708</v>
      </c>
      <c r="I54" s="21">
        <v>25</v>
      </c>
      <c r="J54" s="25">
        <f t="shared" si="15"/>
        <v>1.3965829885161707E-2</v>
      </c>
      <c r="K54" s="25">
        <f t="shared" si="14"/>
        <v>3.9624437138057189E-3</v>
      </c>
      <c r="L54" s="25">
        <f t="shared" si="14"/>
        <v>3.2517904166858624E-2</v>
      </c>
    </row>
    <row r="55" spans="2:12">
      <c r="B55" s="21">
        <v>28</v>
      </c>
      <c r="C55" s="22">
        <f t="shared" si="9"/>
        <v>9</v>
      </c>
      <c r="D55" s="23">
        <f t="shared" si="10"/>
        <v>98.777777777777771</v>
      </c>
      <c r="E55" s="22">
        <f t="shared" si="11"/>
        <v>96</v>
      </c>
      <c r="F55" s="22">
        <f t="shared" si="12"/>
        <v>104</v>
      </c>
      <c r="G55" s="24">
        <f t="shared" si="13"/>
        <v>2.5385910352879693</v>
      </c>
      <c r="H55" s="24">
        <v>7.7998037758258461</v>
      </c>
      <c r="I55" s="21">
        <v>28</v>
      </c>
      <c r="J55" s="25">
        <f t="shared" si="15"/>
        <v>4.1060618387269043E-2</v>
      </c>
      <c r="K55" s="25">
        <f t="shared" si="14"/>
        <v>2.8672599895948725E-2</v>
      </c>
      <c r="L55" s="25">
        <f t="shared" si="14"/>
        <v>6.3434706155160558E-2</v>
      </c>
    </row>
    <row r="56" spans="2:12">
      <c r="B56" s="21">
        <v>9</v>
      </c>
      <c r="C56" s="22">
        <f t="shared" si="9"/>
        <v>6</v>
      </c>
      <c r="D56" s="23">
        <f t="shared" si="10"/>
        <v>68.333333333333329</v>
      </c>
      <c r="E56" s="22">
        <f t="shared" si="11"/>
        <v>66</v>
      </c>
      <c r="F56" s="22">
        <f t="shared" si="12"/>
        <v>70</v>
      </c>
      <c r="G56" s="24">
        <f t="shared" si="13"/>
        <v>1.8618986725025255</v>
      </c>
      <c r="H56" s="24">
        <v>16.529945466425001</v>
      </c>
      <c r="I56" s="21">
        <v>9</v>
      </c>
      <c r="J56" s="25">
        <f t="shared" si="15"/>
        <v>3.382686938607149E-2</v>
      </c>
      <c r="K56" s="25">
        <f t="shared" si="14"/>
        <v>1.8738198591848443E-2</v>
      </c>
      <c r="L56" s="25">
        <f t="shared" si="14"/>
        <v>4.4292303064236593E-2</v>
      </c>
    </row>
    <row r="57" spans="2:12">
      <c r="B57" s="21">
        <v>20</v>
      </c>
      <c r="C57" s="22">
        <f t="shared" si="9"/>
        <v>9</v>
      </c>
      <c r="D57" s="23">
        <f t="shared" si="10"/>
        <v>13</v>
      </c>
      <c r="E57" s="22">
        <f t="shared" si="11"/>
        <v>12</v>
      </c>
      <c r="F57" s="22">
        <f t="shared" si="12"/>
        <v>14</v>
      </c>
      <c r="G57" s="24">
        <f t="shared" si="13"/>
        <v>0.5</v>
      </c>
      <c r="H57" s="24">
        <v>10.825317547305481</v>
      </c>
      <c r="I57" s="21">
        <v>20</v>
      </c>
      <c r="J57" s="25">
        <f t="shared" si="15"/>
        <v>-3.956663699400087E-2</v>
      </c>
      <c r="K57" s="25">
        <f t="shared" si="14"/>
        <v>-7.4328743253212703E-2</v>
      </c>
      <c r="L57" s="25">
        <f t="shared" si="14"/>
        <v>-7.3819536225996352E-3</v>
      </c>
    </row>
    <row r="58" spans="2:12">
      <c r="B58" s="21">
        <v>31</v>
      </c>
      <c r="C58" s="22">
        <f t="shared" si="9"/>
        <v>6</v>
      </c>
      <c r="D58" s="23">
        <f t="shared" si="10"/>
        <v>167.16666666666666</v>
      </c>
      <c r="E58" s="22">
        <f t="shared" si="11"/>
        <v>161</v>
      </c>
      <c r="F58" s="22">
        <f t="shared" si="12"/>
        <v>173</v>
      </c>
      <c r="G58" s="24">
        <f t="shared" si="13"/>
        <v>4.4007575105505037</v>
      </c>
      <c r="H58" s="24">
        <v>0</v>
      </c>
      <c r="I58" s="21">
        <v>31</v>
      </c>
      <c r="J58" s="25">
        <f t="shared" si="15"/>
        <v>6.3965441040151116E-2</v>
      </c>
      <c r="K58" s="25">
        <f t="shared" si="14"/>
        <v>4.7641634435226177E-2</v>
      </c>
      <c r="L58" s="25">
        <f t="shared" si="14"/>
        <v>7.8861861532172117E-2</v>
      </c>
    </row>
    <row r="59" spans="2:12">
      <c r="B59" s="21">
        <v>32</v>
      </c>
      <c r="C59" s="22">
        <f t="shared" si="9"/>
        <v>6</v>
      </c>
      <c r="D59" s="23">
        <f t="shared" si="10"/>
        <v>162.16666666666666</v>
      </c>
      <c r="E59" s="22">
        <f t="shared" si="11"/>
        <v>154</v>
      </c>
      <c r="F59" s="22">
        <f t="shared" si="12"/>
        <v>168</v>
      </c>
      <c r="G59" s="24">
        <f t="shared" si="13"/>
        <v>6.1779176642835463</v>
      </c>
      <c r="H59" s="24">
        <v>3.5529247334746201</v>
      </c>
      <c r="I59" s="21">
        <v>32</v>
      </c>
      <c r="J59" s="25">
        <f t="shared" si="15"/>
        <v>2.5512967801022413E-4</v>
      </c>
      <c r="K59" s="25">
        <f t="shared" si="14"/>
        <v>-2.2185739370234714E-2</v>
      </c>
      <c r="L59" s="25">
        <f t="shared" si="14"/>
        <v>1.5602821519165033E-2</v>
      </c>
    </row>
    <row r="60" spans="2:12">
      <c r="B60" s="21">
        <v>1</v>
      </c>
      <c r="C60" s="22">
        <f t="shared" si="9"/>
        <v>6</v>
      </c>
      <c r="D60" s="23">
        <f t="shared" si="10"/>
        <v>489.16666666666669</v>
      </c>
      <c r="E60" s="22">
        <f t="shared" si="11"/>
        <v>480</v>
      </c>
      <c r="F60" s="22">
        <f t="shared" si="12"/>
        <v>495</v>
      </c>
      <c r="G60" s="24">
        <f t="shared" si="13"/>
        <v>7.1949056051255225</v>
      </c>
      <c r="H60" s="24">
        <v>4.2068242009417141</v>
      </c>
      <c r="I60" s="21">
        <v>1</v>
      </c>
      <c r="J60" s="25">
        <f t="shared" si="15"/>
        <v>5.0967598245352352E-2</v>
      </c>
      <c r="K60" s="25">
        <f t="shared" ref="K60:K61" si="16">LOG10(E60)-$A41</f>
        <v>4.2751980420949742E-2</v>
      </c>
      <c r="L60" s="25">
        <f t="shared" ref="L60:L61" si="17">LOG10(F60)-$A41</f>
        <v>5.6115941978931438E-2</v>
      </c>
    </row>
    <row r="61" spans="2:12">
      <c r="B61" s="21">
        <v>8</v>
      </c>
      <c r="C61" s="22">
        <f t="shared" si="9"/>
        <v>5</v>
      </c>
      <c r="D61" s="23">
        <f t="shared" si="10"/>
        <v>163.19999999999999</v>
      </c>
      <c r="E61" s="22">
        <f t="shared" si="11"/>
        <v>155</v>
      </c>
      <c r="F61" s="22">
        <f t="shared" si="12"/>
        <v>173</v>
      </c>
      <c r="G61" s="24">
        <f t="shared" si="13"/>
        <v>8.2583291288250305</v>
      </c>
      <c r="H61" s="24">
        <v>0.28819480991267499</v>
      </c>
      <c r="I61" s="21">
        <v>8</v>
      </c>
      <c r="J61" s="25">
        <f t="shared" si="15"/>
        <v>1.7097210830905762E-2</v>
      </c>
      <c r="K61" s="25">
        <f t="shared" si="16"/>
        <v>-5.2912454166453848E-3</v>
      </c>
      <c r="L61" s="25">
        <f t="shared" si="17"/>
        <v>4.2423159541858713E-2</v>
      </c>
    </row>
  </sheetData>
  <phoneticPr fontId="3"/>
  <pageMargins left="0.75" right="0.75" top="1" bottom="1" header="0.4921259845" footer="0.4921259845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Eisenmann</dc:creator>
  <cp:lastModifiedBy>Christina Barron-Ortiz</cp:lastModifiedBy>
  <cp:lastPrinted>2004-08-23T13:06:24Z</cp:lastPrinted>
  <dcterms:created xsi:type="dcterms:W3CDTF">2003-03-14T11:36:40Z</dcterms:created>
  <dcterms:modified xsi:type="dcterms:W3CDTF">2025-08-30T17:41:56Z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2025-05-13T23:10:29Z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1b80062e-6138-4543-8baa-c8f1c480a0ae</vt:lpwstr>
  </property>
  <property fmtid="{D5CDD505-2E9C-101B-9397-08002B2CF9AE}" pid="8" name="MSIP_Label_abf2ea38-542c-4b75-bd7d-582ec36a519f_ContentBits">
    <vt:lpwstr>2</vt:lpwstr>
  </property>
</Properties>
</file>